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17145" windowHeight="11640"/>
  </bookViews>
  <sheets>
    <sheet name="Лист1" sheetId="1" r:id="rId1"/>
  </sheets>
  <calcPr calcId="12451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21" i="1"/>
  <c r="P322"/>
  <c r="P323"/>
  <c r="P324"/>
  <c r="P325"/>
  <c r="P326"/>
  <c r="P327"/>
  <c r="P328"/>
  <c r="P320"/>
  <c r="P318"/>
  <c r="P316"/>
  <c r="P315"/>
  <c r="P184"/>
  <c r="P185"/>
  <c r="P186"/>
  <c r="P187"/>
  <c r="P188"/>
  <c r="P189"/>
  <c r="P190"/>
  <c r="P183"/>
  <c r="P159"/>
  <c r="P158"/>
  <c r="P156"/>
  <c r="P154"/>
  <c r="P153"/>
  <c r="P150"/>
  <c r="P149"/>
  <c r="P147"/>
  <c r="P146"/>
  <c r="P143"/>
  <c r="P142"/>
  <c r="P140"/>
  <c r="P138"/>
  <c r="P137"/>
  <c r="P134"/>
  <c r="P133"/>
  <c r="P131"/>
  <c r="P130"/>
  <c r="P128"/>
  <c r="P127"/>
  <c r="P126"/>
  <c r="P124"/>
  <c r="P122"/>
  <c r="P121"/>
  <c r="P111"/>
  <c r="P110"/>
  <c r="P85"/>
  <c r="P84"/>
  <c r="P120"/>
  <c r="P54"/>
  <c r="P47"/>
  <c r="P45"/>
  <c r="P41"/>
  <c r="P38"/>
  <c r="P36"/>
  <c r="P286"/>
  <c r="P271"/>
  <c r="P272"/>
  <c r="P273"/>
  <c r="P274"/>
  <c r="P275"/>
  <c r="P276"/>
  <c r="P277"/>
  <c r="P278"/>
  <c r="P279"/>
  <c r="P280"/>
  <c r="P281"/>
  <c r="P282"/>
  <c r="P283"/>
  <c r="P284"/>
  <c r="P270"/>
  <c r="P257"/>
  <c r="P258"/>
  <c r="P259"/>
  <c r="P260"/>
  <c r="P261"/>
  <c r="P262"/>
  <c r="P263"/>
  <c r="P264"/>
  <c r="P265"/>
  <c r="P266"/>
  <c r="P267"/>
  <c r="P268"/>
  <c r="P256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00"/>
  <c r="O192"/>
  <c r="L321"/>
  <c r="J54"/>
  <c r="J27"/>
  <c r="N27" s="1"/>
  <c r="J28"/>
  <c r="M28" s="1"/>
  <c r="J29"/>
  <c r="N29" s="1"/>
  <c r="J30"/>
  <c r="M30" s="1"/>
  <c r="M32"/>
  <c r="N32"/>
  <c r="J33"/>
  <c r="M33" s="1"/>
  <c r="J34"/>
  <c r="M34" s="1"/>
  <c r="N34"/>
  <c r="J36"/>
  <c r="N36" s="1"/>
  <c r="L36"/>
  <c r="M36"/>
  <c r="J37"/>
  <c r="N37" s="1"/>
  <c r="L37"/>
  <c r="J38"/>
  <c r="M38" s="1"/>
  <c r="L38"/>
  <c r="J39"/>
  <c r="N39" s="1"/>
  <c r="L39"/>
  <c r="J40"/>
  <c r="N40" s="1"/>
  <c r="L40"/>
  <c r="M40"/>
  <c r="J41"/>
  <c r="N41" s="1"/>
  <c r="L41"/>
  <c r="J42"/>
  <c r="M42" s="1"/>
  <c r="L42"/>
  <c r="J43"/>
  <c r="N43" s="1"/>
  <c r="L43"/>
  <c r="M43"/>
  <c r="J44"/>
  <c r="N44" s="1"/>
  <c r="L44"/>
  <c r="M44"/>
  <c r="J45"/>
  <c r="J46"/>
  <c r="M46" s="1"/>
  <c r="L46"/>
  <c r="N46"/>
  <c r="J47"/>
  <c r="J48"/>
  <c r="N48" s="1"/>
  <c r="L48"/>
  <c r="J49"/>
  <c r="N49" s="1"/>
  <c r="L49"/>
  <c r="J50"/>
  <c r="N50" s="1"/>
  <c r="L50"/>
  <c r="J51"/>
  <c r="J52"/>
  <c r="J53"/>
  <c r="J55"/>
  <c r="N55" s="1"/>
  <c r="L55"/>
  <c r="J56"/>
  <c r="N56"/>
  <c r="L56"/>
  <c r="J57"/>
  <c r="N57" s="1"/>
  <c r="L57"/>
  <c r="J58"/>
  <c r="M58" s="1"/>
  <c r="L58"/>
  <c r="J59"/>
  <c r="N59" s="1"/>
  <c r="L59"/>
  <c r="M59"/>
  <c r="J60"/>
  <c r="N60" s="1"/>
  <c r="L60"/>
  <c r="M60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N96"/>
  <c r="M97"/>
  <c r="N97"/>
  <c r="M98"/>
  <c r="N98"/>
  <c r="M99"/>
  <c r="N99"/>
  <c r="M100"/>
  <c r="N100"/>
  <c r="M101"/>
  <c r="N101"/>
  <c r="M102"/>
  <c r="N102"/>
  <c r="M103"/>
  <c r="N103"/>
  <c r="M104"/>
  <c r="N104"/>
  <c r="M105"/>
  <c r="N105"/>
  <c r="M106"/>
  <c r="N106"/>
  <c r="M107"/>
  <c r="N107"/>
  <c r="M108"/>
  <c r="N108"/>
  <c r="M109"/>
  <c r="N109"/>
  <c r="M112"/>
  <c r="N112"/>
  <c r="M113"/>
  <c r="N113"/>
  <c r="M114"/>
  <c r="N114"/>
  <c r="M115"/>
  <c r="N115"/>
  <c r="M117"/>
  <c r="N117"/>
  <c r="M118"/>
  <c r="N118"/>
  <c r="M123"/>
  <c r="N123"/>
  <c r="M125"/>
  <c r="N125"/>
  <c r="M129"/>
  <c r="N129"/>
  <c r="M132"/>
  <c r="N132"/>
  <c r="M135"/>
  <c r="N135"/>
  <c r="M136"/>
  <c r="N136"/>
  <c r="M139"/>
  <c r="N139"/>
  <c r="M141"/>
  <c r="N141"/>
  <c r="M144"/>
  <c r="N144"/>
  <c r="M145"/>
  <c r="N145"/>
  <c r="M148"/>
  <c r="N148"/>
  <c r="M151"/>
  <c r="N151"/>
  <c r="M152"/>
  <c r="N152"/>
  <c r="M155"/>
  <c r="N155"/>
  <c r="M157"/>
  <c r="N157"/>
  <c r="M160"/>
  <c r="N160"/>
  <c r="M161"/>
  <c r="N161"/>
  <c r="M180"/>
  <c r="N180"/>
  <c r="M181"/>
  <c r="N181"/>
  <c r="M210"/>
  <c r="N210"/>
  <c r="M211"/>
  <c r="N211"/>
  <c r="M212"/>
  <c r="N212"/>
  <c r="M219"/>
  <c r="N219"/>
  <c r="M220"/>
  <c r="N220"/>
  <c r="M228"/>
  <c r="N228"/>
  <c r="M233"/>
  <c r="N233"/>
  <c r="M243"/>
  <c r="N243"/>
  <c r="M245"/>
  <c r="N245"/>
  <c r="M256"/>
  <c r="N256"/>
  <c r="M257"/>
  <c r="N257"/>
  <c r="M258"/>
  <c r="N258"/>
  <c r="M259"/>
  <c r="N259"/>
  <c r="M260"/>
  <c r="N260"/>
  <c r="M261"/>
  <c r="N261"/>
  <c r="M262"/>
  <c r="N262"/>
  <c r="M263"/>
  <c r="N263"/>
  <c r="M264"/>
  <c r="N264"/>
  <c r="M265"/>
  <c r="N265"/>
  <c r="M266"/>
  <c r="N266"/>
  <c r="M267"/>
  <c r="N267"/>
  <c r="M268"/>
  <c r="N268"/>
  <c r="M286"/>
  <c r="N286"/>
  <c r="M288"/>
  <c r="N288"/>
  <c r="M290"/>
  <c r="N290"/>
  <c r="M292"/>
  <c r="N292"/>
  <c r="M293"/>
  <c r="N293"/>
  <c r="M294"/>
  <c r="N294"/>
  <c r="M295"/>
  <c r="N295"/>
  <c r="M296"/>
  <c r="N296"/>
  <c r="M297"/>
  <c r="N297"/>
  <c r="M298"/>
  <c r="N298"/>
  <c r="M299"/>
  <c r="N299"/>
  <c r="M300"/>
  <c r="N300"/>
  <c r="M303"/>
  <c r="N303"/>
  <c r="M304"/>
  <c r="N304"/>
  <c r="M305"/>
  <c r="N305"/>
  <c r="M309"/>
  <c r="N309"/>
  <c r="M311"/>
  <c r="N311"/>
  <c r="M312"/>
  <c r="N312"/>
  <c r="L314"/>
  <c r="M314"/>
  <c r="N314"/>
  <c r="L317"/>
  <c r="M317"/>
  <c r="N317"/>
  <c r="L319"/>
  <c r="M319"/>
  <c r="N319"/>
  <c r="L320"/>
  <c r="L322"/>
  <c r="L323"/>
  <c r="L324"/>
  <c r="L325"/>
  <c r="L326"/>
  <c r="L327"/>
  <c r="L328"/>
  <c r="L329"/>
  <c r="M329"/>
  <c r="N329"/>
  <c r="M27"/>
  <c r="M57"/>
  <c r="M41"/>
  <c r="M37"/>
  <c r="N30"/>
  <c r="N28"/>
  <c r="M56"/>
  <c r="M55"/>
  <c r="M50"/>
  <c r="O302"/>
  <c r="O287"/>
  <c r="O301"/>
  <c r="O291"/>
  <c r="O289"/>
  <c r="M29" l="1"/>
  <c r="M49"/>
  <c r="M48"/>
  <c r="N58"/>
  <c r="M39"/>
  <c r="N38"/>
  <c r="N33"/>
  <c r="N42"/>
</calcChain>
</file>

<file path=xl/sharedStrings.xml><?xml version="1.0" encoding="utf-8"?>
<sst xmlns="http://schemas.openxmlformats.org/spreadsheetml/2006/main" count="649" uniqueCount="587">
  <si>
    <t>Общество с ограниченной ответственностью</t>
  </si>
  <si>
    <t>Юридический адрес:</t>
  </si>
  <si>
    <r>
      <t xml:space="preserve">К/счет </t>
    </r>
    <r>
      <rPr>
        <sz val="10"/>
        <rFont val="Cambria"/>
        <family val="1"/>
        <charset val="204"/>
      </rPr>
      <t>30101810300000000601</t>
    </r>
  </si>
  <si>
    <r>
      <t xml:space="preserve">БИК </t>
    </r>
    <r>
      <rPr>
        <sz val="10"/>
        <rFont val="Cambria"/>
        <family val="1"/>
        <charset val="204"/>
      </rPr>
      <t>048073601 отделение №8598 Сбербанка России</t>
    </r>
  </si>
  <si>
    <t>Тел. факс (приемная): (3473) 28-17-12</t>
  </si>
  <si>
    <t>(отдел продаж): (3473) 28-35-05</t>
  </si>
  <si>
    <t xml:space="preserve">E-mail: zbzs@inbox.ru </t>
  </si>
  <si>
    <t xml:space="preserve">ISQ: 567-000-808 </t>
  </si>
  <si>
    <t>www.zbzs.ru</t>
  </si>
  <si>
    <t>ПРАЙС-ЛИСТ</t>
  </si>
  <si>
    <t>Продукция серийных железобетонных изделий общестроительного назначения</t>
  </si>
  <si>
    <t>№</t>
  </si>
  <si>
    <t xml:space="preserve">Наименование </t>
  </si>
  <si>
    <t>Вес, тн</t>
  </si>
  <si>
    <t>Размер</t>
  </si>
  <si>
    <t>Объем,</t>
  </si>
  <si>
    <t xml:space="preserve">С/с на </t>
  </si>
  <si>
    <t>рентаб.</t>
  </si>
  <si>
    <t>Прайсовая цена РСК</t>
  </si>
  <si>
    <t>имз. по ЖБЗ на</t>
  </si>
  <si>
    <t>ЖБЗ к РСК</t>
  </si>
  <si>
    <t>Стоимость за единицу</t>
  </si>
  <si>
    <t>п/п</t>
  </si>
  <si>
    <t>м3</t>
  </si>
  <si>
    <t>РСК</t>
  </si>
  <si>
    <t xml:space="preserve">за ед. </t>
  </si>
  <si>
    <t>%%</t>
  </si>
  <si>
    <t>руб.</t>
  </si>
  <si>
    <t>без НДС</t>
  </si>
  <si>
    <t>в т.ч. НДС</t>
  </si>
  <si>
    <t>СВ 95-2с</t>
  </si>
  <si>
    <t>9500*240*165</t>
  </si>
  <si>
    <t>СВ 95-3с</t>
  </si>
  <si>
    <t>СВ 110-3,5</t>
  </si>
  <si>
    <t>11000*280*185</t>
  </si>
  <si>
    <t>СВ 110-5</t>
  </si>
  <si>
    <t>ПТ 33-3</t>
  </si>
  <si>
    <t>3250*220*180</t>
  </si>
  <si>
    <t>ПТ 33-4</t>
  </si>
  <si>
    <t>3250*180*220</t>
  </si>
  <si>
    <t>ПТ 43-2</t>
  </si>
  <si>
    <t>4250*250*180</t>
  </si>
  <si>
    <t>1ПБ 10-1</t>
  </si>
  <si>
    <t>1030*65*120</t>
  </si>
  <si>
    <t>1ПБ 13-1</t>
  </si>
  <si>
    <t>1290*65*120</t>
  </si>
  <si>
    <t>2ПБ 10-1П</t>
  </si>
  <si>
    <t>1030*120*140</t>
  </si>
  <si>
    <t>2ПБ 13-1П</t>
  </si>
  <si>
    <t>1290*120*140</t>
  </si>
  <si>
    <t>2ПБ 16-2П</t>
  </si>
  <si>
    <t>1550*120*140</t>
  </si>
  <si>
    <t>2ПБ 17-2П</t>
  </si>
  <si>
    <t>1680*120*140</t>
  </si>
  <si>
    <t>2ПБ 19-3П</t>
  </si>
  <si>
    <t>1940*120*140</t>
  </si>
  <si>
    <t>2ПБ 22-3П</t>
  </si>
  <si>
    <t>2200*120*140</t>
  </si>
  <si>
    <t>2ПБ 25-3П</t>
  </si>
  <si>
    <t>2460*120*140</t>
  </si>
  <si>
    <t>2ПБ 26-4П</t>
  </si>
  <si>
    <t>2590*120*140</t>
  </si>
  <si>
    <t>2ПБ 29-4П</t>
  </si>
  <si>
    <t>2850*120*140</t>
  </si>
  <si>
    <t>2ПБ 30-4П</t>
  </si>
  <si>
    <t>2980*120*140</t>
  </si>
  <si>
    <t>3ПБ 13-37П</t>
  </si>
  <si>
    <t>1290*120*220</t>
  </si>
  <si>
    <t>3ПБ 16-37П</t>
  </si>
  <si>
    <t>1550*120*220</t>
  </si>
  <si>
    <t>3ПБ 18-37П</t>
  </si>
  <si>
    <t>1810*120*220</t>
  </si>
  <si>
    <t>3ПБ 21-8П</t>
  </si>
  <si>
    <t>2070*120*220</t>
  </si>
  <si>
    <t>3ПБ 25-8П</t>
  </si>
  <si>
    <t>2460*120*220</t>
  </si>
  <si>
    <t>3ПБ 27-8П</t>
  </si>
  <si>
    <t>2720*120*220</t>
  </si>
  <si>
    <t>5ПБ 21-27П</t>
  </si>
  <si>
    <t>2070*250*220</t>
  </si>
  <si>
    <t>5ПБ 25-37П</t>
  </si>
  <si>
    <t>2460*250*220</t>
  </si>
  <si>
    <t>5ПБ 27-37П</t>
  </si>
  <si>
    <t>2720*250*220</t>
  </si>
  <si>
    <t>5ПБ 30-37П</t>
  </si>
  <si>
    <t>2980*250*220</t>
  </si>
  <si>
    <t>5ПБ 34-20П</t>
  </si>
  <si>
    <t>3370*250*220</t>
  </si>
  <si>
    <t>5ПБ 36-20П</t>
  </si>
  <si>
    <t>3630*250*220</t>
  </si>
  <si>
    <t>ПК 18-12-8та</t>
  </si>
  <si>
    <t>1780*1190*220</t>
  </si>
  <si>
    <t>ПК 18-15-8та</t>
  </si>
  <si>
    <t>1780*1490*220</t>
  </si>
  <si>
    <t>ПК 20-12-8та</t>
  </si>
  <si>
    <t>1980*1190*220</t>
  </si>
  <si>
    <t>ПК 20-15-8та</t>
  </si>
  <si>
    <t>1980*1490*220</t>
  </si>
  <si>
    <t>ПК 21-12-8та</t>
  </si>
  <si>
    <t>2080*1190*220</t>
  </si>
  <si>
    <t>ПК 21-15-8та</t>
  </si>
  <si>
    <t>2080*1490*220</t>
  </si>
  <si>
    <t>ПК 24-12-8та</t>
  </si>
  <si>
    <t>2380*1190*220</t>
  </si>
  <si>
    <t>ПК 24-15-8та</t>
  </si>
  <si>
    <t>2380*1490*220</t>
  </si>
  <si>
    <t>ПК 27-12-8та</t>
  </si>
  <si>
    <t>2680*1190*220</t>
  </si>
  <si>
    <t>ПК 27-15-8та</t>
  </si>
  <si>
    <t>2680*1490*220</t>
  </si>
  <si>
    <t>ПК 28-12-8та</t>
  </si>
  <si>
    <t>2780*1190*220</t>
  </si>
  <si>
    <t>ПК 28-15-8та</t>
  </si>
  <si>
    <t>2780*1490*220</t>
  </si>
  <si>
    <t>ПК 30-12-8та</t>
  </si>
  <si>
    <t>2980*1190*220</t>
  </si>
  <si>
    <t>ПК 30-15-8та</t>
  </si>
  <si>
    <t>2980*1490*220</t>
  </si>
  <si>
    <t>ПК 33-12-8та</t>
  </si>
  <si>
    <t>3280*1190*220</t>
  </si>
  <si>
    <t>ПК 33-15-8та</t>
  </si>
  <si>
    <t>3280*1490*220</t>
  </si>
  <si>
    <t>ПК 36-12-8та</t>
  </si>
  <si>
    <t>3580*1190*220</t>
  </si>
  <si>
    <t>ПК 36-15-8та</t>
  </si>
  <si>
    <t>3580*1490*220</t>
  </si>
  <si>
    <t>ПК 39-12-8та</t>
  </si>
  <si>
    <t>3880*1190*220</t>
  </si>
  <si>
    <t>ПК 39-15-8та</t>
  </si>
  <si>
    <t>3880*1490*221</t>
  </si>
  <si>
    <t>ПК 42-12-8та</t>
  </si>
  <si>
    <t>4180*1190*220</t>
  </si>
  <si>
    <t>ПК 42-15-8та</t>
  </si>
  <si>
    <t>4180*1490*220</t>
  </si>
  <si>
    <t>ПК 45-12-8АтVта</t>
  </si>
  <si>
    <t>4480*1190*220</t>
  </si>
  <si>
    <t>ПК 45-15-8АтVта</t>
  </si>
  <si>
    <t>4480*1490*220</t>
  </si>
  <si>
    <t>ПК 48-12-8АтVта</t>
  </si>
  <si>
    <t>4780*1190*220</t>
  </si>
  <si>
    <t>ПК 48-15-8АтVта</t>
  </si>
  <si>
    <t>4780*1480*220</t>
  </si>
  <si>
    <t>ПК 51-12-8АтVта</t>
  </si>
  <si>
    <t>5080*1190*220</t>
  </si>
  <si>
    <t>ПК 51-15-8АтVта</t>
  </si>
  <si>
    <t>5080*1490*220</t>
  </si>
  <si>
    <t>ПК 54-12-8АтVта</t>
  </si>
  <si>
    <t>5380*1190*220</t>
  </si>
  <si>
    <t>ПК 54-15-8АтVта</t>
  </si>
  <si>
    <t>5380*1490*220</t>
  </si>
  <si>
    <t>ПК 56-12-8АтVта</t>
  </si>
  <si>
    <t>5650*1190*220</t>
  </si>
  <si>
    <t>ПК 56-15-8АтVта</t>
  </si>
  <si>
    <t>5650*1490*220</t>
  </si>
  <si>
    <t>ПК 57-12-8АтVта</t>
  </si>
  <si>
    <t>5680*1190*220</t>
  </si>
  <si>
    <t>ПК 57-15-8АтVта</t>
  </si>
  <si>
    <t>5680*1490*220</t>
  </si>
  <si>
    <t>ПК 58-12-8АтVта</t>
  </si>
  <si>
    <t>5780*1190*220</t>
  </si>
  <si>
    <t>ПК 58-15-8АтVта</t>
  </si>
  <si>
    <t>5760*1490*220</t>
  </si>
  <si>
    <t>ПК 59-12-8АтVта</t>
  </si>
  <si>
    <t>5870*1190*220</t>
  </si>
  <si>
    <t>ПК 59-15-8АтVта</t>
  </si>
  <si>
    <t>5870*1490*220</t>
  </si>
  <si>
    <t>ПК 60-12-8АтVта</t>
  </si>
  <si>
    <t>5980*1190*220</t>
  </si>
  <si>
    <t>ПК 60-15-8АтVта</t>
  </si>
  <si>
    <t>5980*1490*220</t>
  </si>
  <si>
    <t>ПК 63-12-8АтVта</t>
  </si>
  <si>
    <t>6280*1190*220</t>
  </si>
  <si>
    <t>ПК 63-15-8АтVта</t>
  </si>
  <si>
    <t>6280*1490*220</t>
  </si>
  <si>
    <t>ПК 66-12-8АтVта</t>
  </si>
  <si>
    <t>6580*1190*220</t>
  </si>
  <si>
    <t>ПК 66-15-8АтVта</t>
  </si>
  <si>
    <t>6580*1490*220</t>
  </si>
  <si>
    <t>ПК 68-12-8АтVта</t>
  </si>
  <si>
    <t>6850*1190*220</t>
  </si>
  <si>
    <t>ПК 68-15-8АтVта</t>
  </si>
  <si>
    <t>6850*1490*220</t>
  </si>
  <si>
    <t>ПК 72-12-8АтVта</t>
  </si>
  <si>
    <t>7180*1190*220</t>
  </si>
  <si>
    <t>ПК 72-15-8АтVта</t>
  </si>
  <si>
    <t>7180*1490*220</t>
  </si>
  <si>
    <t>ПК 73-12-8АтVта</t>
  </si>
  <si>
    <t>7280*1190*220</t>
  </si>
  <si>
    <t>ПК 73-15-8АтVта</t>
  </si>
  <si>
    <t>7280*1490*220</t>
  </si>
  <si>
    <t>ПН-10</t>
  </si>
  <si>
    <t xml:space="preserve">D 1,5м h=100 </t>
  </si>
  <si>
    <t>ПН-15</t>
  </si>
  <si>
    <t xml:space="preserve">D2м, h=120 </t>
  </si>
  <si>
    <t>ФЛ  6-12-4</t>
  </si>
  <si>
    <t>600*1180*300</t>
  </si>
  <si>
    <t>ФЛ  6-24-4</t>
  </si>
  <si>
    <t>600*2380*300</t>
  </si>
  <si>
    <t>ФЛ  8-12-1</t>
  </si>
  <si>
    <t>800*1180*300</t>
  </si>
  <si>
    <t>ФЛ  8-12-3</t>
  </si>
  <si>
    <t>ФЛ  8-24-1</t>
  </si>
  <si>
    <t>800*2380*300</t>
  </si>
  <si>
    <t>ФЛ  8-24-3</t>
  </si>
  <si>
    <t>ФЛ  8-24-4</t>
  </si>
  <si>
    <t>ФЛ 10- 8-1</t>
  </si>
  <si>
    <t>1000*780*300</t>
  </si>
  <si>
    <t>ФЛ 10- 8-2</t>
  </si>
  <si>
    <t>ФЛ 10- 8-3</t>
  </si>
  <si>
    <t>ФЛ 10-12-1</t>
  </si>
  <si>
    <t>1000*1180*300</t>
  </si>
  <si>
    <t>ФЛ 10-12-2</t>
  </si>
  <si>
    <t>ФЛ 10-12-3</t>
  </si>
  <si>
    <t>ФЛ 10-24-1</t>
  </si>
  <si>
    <t>1000*2380*300</t>
  </si>
  <si>
    <t>ФЛ 10-24-2</t>
  </si>
  <si>
    <t>ФЛ 10-24-3</t>
  </si>
  <si>
    <t>ФЛ 10-24-4</t>
  </si>
  <si>
    <t>ФЛ 12- 8-1</t>
  </si>
  <si>
    <t>1200*780*300</t>
  </si>
  <si>
    <t>ФЛ 12- 8-2</t>
  </si>
  <si>
    <t>ФЛ 12- 8-3</t>
  </si>
  <si>
    <t>ФЛ 12-12-1</t>
  </si>
  <si>
    <t>1200*1180*300</t>
  </si>
  <si>
    <t>ФЛ 12-12-3</t>
  </si>
  <si>
    <t>ФЛ 12-24-1</t>
  </si>
  <si>
    <t>1200*2380*300</t>
  </si>
  <si>
    <t>ФЛ 12-24-2</t>
  </si>
  <si>
    <t>ФЛ 12-24-3</t>
  </si>
  <si>
    <t>ФЛ 14- 8-3</t>
  </si>
  <si>
    <t>1400*780*300</t>
  </si>
  <si>
    <t>ФЛ 14-12-1</t>
  </si>
  <si>
    <t>1400*1180*300</t>
  </si>
  <si>
    <t>ФЛ 14-12-2</t>
  </si>
  <si>
    <t>ФЛ 14-12-3</t>
  </si>
  <si>
    <t>ФЛ 14-24-1</t>
  </si>
  <si>
    <t>1400*2380*300</t>
  </si>
  <si>
    <t>ФЛ 14-24-2</t>
  </si>
  <si>
    <t>ФЛ 14-24-3</t>
  </si>
  <si>
    <t>ФЛ 14-24-4</t>
  </si>
  <si>
    <t>ФЛ 16- 8-1</t>
  </si>
  <si>
    <t>1600*780*300</t>
  </si>
  <si>
    <t>ФЛ 16- 8-2</t>
  </si>
  <si>
    <t>ФЛ 16- 8-3</t>
  </si>
  <si>
    <t>ФЛ 16-12-1</t>
  </si>
  <si>
    <t>1600*1180*300</t>
  </si>
  <si>
    <t>ФЛ 16-12-3</t>
  </si>
  <si>
    <t>ФЛ 16-24-1</t>
  </si>
  <si>
    <t>1600*2380*300</t>
  </si>
  <si>
    <t>ФЛ 16-24-2</t>
  </si>
  <si>
    <t>ФЛ 16-24-3</t>
  </si>
  <si>
    <t>ФЛ 16-24-4</t>
  </si>
  <si>
    <t>ОП-1</t>
  </si>
  <si>
    <t>200*200*90</t>
  </si>
  <si>
    <t>ОП-2</t>
  </si>
  <si>
    <t>200*300*90</t>
  </si>
  <si>
    <t>ОП-3</t>
  </si>
  <si>
    <t>400*400*90</t>
  </si>
  <si>
    <t>ОП-4</t>
  </si>
  <si>
    <t>500*500*140</t>
  </si>
  <si>
    <t>ОП-4-4Т</t>
  </si>
  <si>
    <t>380*380*140</t>
  </si>
  <si>
    <t>ОП-5</t>
  </si>
  <si>
    <t>550*650*140</t>
  </si>
  <si>
    <t>ОП-5-2Т</t>
  </si>
  <si>
    <t>510*250*140</t>
  </si>
  <si>
    <t>ОП-5-4Т</t>
  </si>
  <si>
    <t>ОП-6-2Т</t>
  </si>
  <si>
    <t>640*250*220</t>
  </si>
  <si>
    <t>ОП-6-4Т</t>
  </si>
  <si>
    <t>640*380*220</t>
  </si>
  <si>
    <t>БР 100.20.8</t>
  </si>
  <si>
    <t>1000*200*80</t>
  </si>
  <si>
    <t>БР 100.30.15</t>
  </si>
  <si>
    <t>1000*300*150</t>
  </si>
  <si>
    <t>ЛС-10</t>
  </si>
  <si>
    <t>1000*380*190</t>
  </si>
  <si>
    <t>ЛС-11</t>
  </si>
  <si>
    <t>1050*330*148</t>
  </si>
  <si>
    <t>ЛС-12</t>
  </si>
  <si>
    <t>1200*330*148</t>
  </si>
  <si>
    <t>ЛС-13</t>
  </si>
  <si>
    <t>1300*330*148</t>
  </si>
  <si>
    <t>ЛС-14</t>
  </si>
  <si>
    <t>1350*330*148</t>
  </si>
  <si>
    <t>ЛС-15</t>
  </si>
  <si>
    <t>1500*330*148</t>
  </si>
  <si>
    <t>ЛС-17</t>
  </si>
  <si>
    <t>1650*330*148</t>
  </si>
  <si>
    <t>ЛС-18</t>
  </si>
  <si>
    <t>1750*330*148</t>
  </si>
  <si>
    <t>2ЛП 25-15-4к</t>
  </si>
  <si>
    <t>2480*1600*320</t>
  </si>
  <si>
    <t>1ЛМ 27-11-14-4</t>
  </si>
  <si>
    <t>2720*1100*1400</t>
  </si>
  <si>
    <t>1ЛМ 27-12-14-4</t>
  </si>
  <si>
    <t>2720*1200*1400</t>
  </si>
  <si>
    <t>П  5-5</t>
  </si>
  <si>
    <t>П  5-8</t>
  </si>
  <si>
    <t>П  5д-5</t>
  </si>
  <si>
    <t>780*740*70</t>
  </si>
  <si>
    <t>П  5д-8</t>
  </si>
  <si>
    <t>П  6д-15</t>
  </si>
  <si>
    <t>780*740*120</t>
  </si>
  <si>
    <t>П  7-3</t>
  </si>
  <si>
    <t>П  7д-3</t>
  </si>
  <si>
    <t>1160*740*70</t>
  </si>
  <si>
    <t>П  7д-5</t>
  </si>
  <si>
    <t>П  8/0,5-8</t>
  </si>
  <si>
    <t>1160*1495*100</t>
  </si>
  <si>
    <t>П  8-11</t>
  </si>
  <si>
    <t>1160*2990*100</t>
  </si>
  <si>
    <t>П  8-8</t>
  </si>
  <si>
    <t>П  8д-11</t>
  </si>
  <si>
    <t>1160*740*100</t>
  </si>
  <si>
    <t>П  8д-8</t>
  </si>
  <si>
    <t>П  9-15</t>
  </si>
  <si>
    <t>П  9д-15</t>
  </si>
  <si>
    <t>П 10-3</t>
  </si>
  <si>
    <t>1480*2990*70</t>
  </si>
  <si>
    <t>П 10д-3</t>
  </si>
  <si>
    <t>1480*740*70</t>
  </si>
  <si>
    <t>П 10д-5</t>
  </si>
  <si>
    <t>1480*740*100</t>
  </si>
  <si>
    <t>П 11/05-8</t>
  </si>
  <si>
    <t>1480*1495*100</t>
  </si>
  <si>
    <t>П 11-8</t>
  </si>
  <si>
    <t>П 11д-8</t>
  </si>
  <si>
    <t>П 12/05-15</t>
  </si>
  <si>
    <t>1480*1495*160</t>
  </si>
  <si>
    <t>П 12-12</t>
  </si>
  <si>
    <t>П 12-15</t>
  </si>
  <si>
    <t>П 12д-15</t>
  </si>
  <si>
    <t>П 12д-15а</t>
  </si>
  <si>
    <t>П 14д-3</t>
  </si>
  <si>
    <t>1840*740*100</t>
  </si>
  <si>
    <t>П 15/05-8</t>
  </si>
  <si>
    <t>1840*1495*160</t>
  </si>
  <si>
    <t>П 15-8</t>
  </si>
  <si>
    <t>1840*2990*120</t>
  </si>
  <si>
    <t>П 15-8А</t>
  </si>
  <si>
    <t>1840*2990*160</t>
  </si>
  <si>
    <t>П 15д-8А</t>
  </si>
  <si>
    <t>1840*740*160</t>
  </si>
  <si>
    <t>П 15д-8</t>
  </si>
  <si>
    <t>П 16/05-15</t>
  </si>
  <si>
    <t>П 16-15</t>
  </si>
  <si>
    <t>1840*2990*180</t>
  </si>
  <si>
    <t>П 16д-15</t>
  </si>
  <si>
    <t>1840*740*180</t>
  </si>
  <si>
    <t>П 18/05-8</t>
  </si>
  <si>
    <t>2160*1495*160</t>
  </si>
  <si>
    <t>П 18-8</t>
  </si>
  <si>
    <t>2160*2990*160</t>
  </si>
  <si>
    <t>П 18д-8</t>
  </si>
  <si>
    <t>2160*740*160</t>
  </si>
  <si>
    <t>П 19-05-11</t>
  </si>
  <si>
    <t>2190*1490*250</t>
  </si>
  <si>
    <t>П 19д-15</t>
  </si>
  <si>
    <t>2160*740*250</t>
  </si>
  <si>
    <t>П 20д-3</t>
  </si>
  <si>
    <t>2460*740*160</t>
  </si>
  <si>
    <t>П 21/05-8</t>
  </si>
  <si>
    <t>2460*1495*160</t>
  </si>
  <si>
    <t>П 21-5</t>
  </si>
  <si>
    <t>П 21-8</t>
  </si>
  <si>
    <t>2460*2990*160</t>
  </si>
  <si>
    <t>П 21д-5</t>
  </si>
  <si>
    <t>П 21д-8</t>
  </si>
  <si>
    <t>П 22д-12</t>
  </si>
  <si>
    <t>2460*740*250</t>
  </si>
  <si>
    <t>П 22д-15</t>
  </si>
  <si>
    <t>П 24-8</t>
  </si>
  <si>
    <t>2780*2990*180</t>
  </si>
  <si>
    <t>П 24д-8</t>
  </si>
  <si>
    <t>2780*740*180</t>
  </si>
  <si>
    <t>П 25д-15</t>
  </si>
  <si>
    <t>2780*740*250</t>
  </si>
  <si>
    <t>ПО 1</t>
  </si>
  <si>
    <t>2000*2300*180</t>
  </si>
  <si>
    <t>ПО 2</t>
  </si>
  <si>
    <t>1450*1500*120</t>
  </si>
  <si>
    <t>ПО 3</t>
  </si>
  <si>
    <t>1750*1500*160</t>
  </si>
  <si>
    <t>ПО 4</t>
  </si>
  <si>
    <t>2300*1500*200</t>
  </si>
  <si>
    <t>С 30.30-1-БО</t>
  </si>
  <si>
    <t>3000*300*300</t>
  </si>
  <si>
    <t>С 40.30-1-БО</t>
  </si>
  <si>
    <t>4000*300*300</t>
  </si>
  <si>
    <t>С 50.30-1-БО</t>
  </si>
  <si>
    <t>5000*300*300</t>
  </si>
  <si>
    <t>С 60.30-2-БО(250)</t>
  </si>
  <si>
    <t>6000*300*300</t>
  </si>
  <si>
    <t>С 60.30-2-БО(350)</t>
  </si>
  <si>
    <t>С 70.30-3-БО(250)</t>
  </si>
  <si>
    <t>7000*300*300</t>
  </si>
  <si>
    <t>С 70.30-3-БО(350)</t>
  </si>
  <si>
    <t>С 80.30-3-БО(250)</t>
  </si>
  <si>
    <t>8000*300*300</t>
  </si>
  <si>
    <t>С 80.30-3-БО(350)</t>
  </si>
  <si>
    <t>С 90.30-4-БО(350)</t>
  </si>
  <si>
    <t>9000*300*300</t>
  </si>
  <si>
    <t>С100.30-5-БО(350)</t>
  </si>
  <si>
    <t>10000*300*300</t>
  </si>
  <si>
    <t>С110.30-6-БО(350)</t>
  </si>
  <si>
    <t>11000*300*300</t>
  </si>
  <si>
    <t>С120.30-6-БО(350)</t>
  </si>
  <si>
    <t>12000*300*300</t>
  </si>
  <si>
    <t>С 50.30-2(200)сОстр.</t>
  </si>
  <si>
    <t>С 60.30-6(250)сОстр.</t>
  </si>
  <si>
    <t>С 60.30-8(250)сОстр.</t>
  </si>
  <si>
    <t>С 80.30-4(250)сОстр.</t>
  </si>
  <si>
    <t>С 80.30-8(250)сОстр.</t>
  </si>
  <si>
    <t>С 80.30-9(250)сОстр.</t>
  </si>
  <si>
    <t>С 80.35-8</t>
  </si>
  <si>
    <t>8000*350*350</t>
  </si>
  <si>
    <t>С100.30-6</t>
  </si>
  <si>
    <t>С100.30-8(250)</t>
  </si>
  <si>
    <t>С100.35-8</t>
  </si>
  <si>
    <t>10000*350*350</t>
  </si>
  <si>
    <t>С120.30-11(350)</t>
  </si>
  <si>
    <t>С120.30-8(250)сОстр.</t>
  </si>
  <si>
    <t>С120.30-9(250)сОстр.</t>
  </si>
  <si>
    <t>С120.35-10(250)сОстр.</t>
  </si>
  <si>
    <t>12000*350*350</t>
  </si>
  <si>
    <t>С120.35-8</t>
  </si>
  <si>
    <t>ФБС  9-3-6</t>
  </si>
  <si>
    <t>880*300*580</t>
  </si>
  <si>
    <t>ФБС  9-4-3</t>
  </si>
  <si>
    <t>880*400*280</t>
  </si>
  <si>
    <t>ФБС  9-4-6</t>
  </si>
  <si>
    <t>880*400*580</t>
  </si>
  <si>
    <t>ФБС  9-5-3</t>
  </si>
  <si>
    <t>880*500*280</t>
  </si>
  <si>
    <t>ФБС  9-5-6</t>
  </si>
  <si>
    <t>880*500*580</t>
  </si>
  <si>
    <t>ФБС  9-6-3</t>
  </si>
  <si>
    <t>880*600*280</t>
  </si>
  <si>
    <t>ФБС  9-6-6</t>
  </si>
  <si>
    <t>880*600*580</t>
  </si>
  <si>
    <t>ФБС 12-3-6</t>
  </si>
  <si>
    <t>1180*300*580</t>
  </si>
  <si>
    <t>ФБС 12-4-3</t>
  </si>
  <si>
    <t>1180*400*280</t>
  </si>
  <si>
    <t>ФБС 12-4-6</t>
  </si>
  <si>
    <t>1180*400*580</t>
  </si>
  <si>
    <t>ФБС 12-5-3</t>
  </si>
  <si>
    <t>1180*500*280</t>
  </si>
  <si>
    <t>ФБС 12-5-6</t>
  </si>
  <si>
    <t>1180*500*580</t>
  </si>
  <si>
    <t>ФБС 12-6-3</t>
  </si>
  <si>
    <t>1180*600*280</t>
  </si>
  <si>
    <t>ФБС 12-6-6</t>
  </si>
  <si>
    <t>1180*600*580</t>
  </si>
  <si>
    <t>ФБС 24-3-6</t>
  </si>
  <si>
    <t>2380*300*580</t>
  </si>
  <si>
    <t>ФБС 24-4-3</t>
  </si>
  <si>
    <t>2380*280*300</t>
  </si>
  <si>
    <t>ФБС 24-4-4</t>
  </si>
  <si>
    <t>2380*400*400</t>
  </si>
  <si>
    <t>ФБС 24-4-6</t>
  </si>
  <si>
    <t>2380*400*580</t>
  </si>
  <si>
    <t>ФБС 24-5-6</t>
  </si>
  <si>
    <t>2380*500*580</t>
  </si>
  <si>
    <t>ФБС 24-6-6</t>
  </si>
  <si>
    <t>2380*600*580</t>
  </si>
  <si>
    <t>2ПП15-1</t>
  </si>
  <si>
    <t>1680*150</t>
  </si>
  <si>
    <t>КС 10.6</t>
  </si>
  <si>
    <t>1160/1000*600</t>
  </si>
  <si>
    <t>КС 10.9</t>
  </si>
  <si>
    <t>1160/1000*890</t>
  </si>
  <si>
    <t>КС 15.6</t>
  </si>
  <si>
    <t>1660/1500*600</t>
  </si>
  <si>
    <t>КС 15.9</t>
  </si>
  <si>
    <t>1660/1500*890</t>
  </si>
  <si>
    <t>1160*150</t>
  </si>
  <si>
    <t>ПРГ 28.1.3-4А3</t>
  </si>
  <si>
    <t>2780*300*120</t>
  </si>
  <si>
    <t>ПРГ 30.1.4-4А3</t>
  </si>
  <si>
    <t>2980*400*120</t>
  </si>
  <si>
    <t>ПРГ 31.1-4-4А3</t>
  </si>
  <si>
    <t>3100*400*120</t>
  </si>
  <si>
    <t>ПРГ 32.1.4-4А3</t>
  </si>
  <si>
    <t>3180*400*120</t>
  </si>
  <si>
    <t>ПРГ 34.1.4-4А3</t>
  </si>
  <si>
    <t>3400*400*120</t>
  </si>
  <si>
    <t>ПРГ 36.1.4-4А3</t>
  </si>
  <si>
    <t>3580*400*120</t>
  </si>
  <si>
    <t>ПРГ 40.2.5-4А3</t>
  </si>
  <si>
    <t>3980*500*200</t>
  </si>
  <si>
    <t>ПРГ 43.2.5-4А3</t>
  </si>
  <si>
    <t>4360*500*200</t>
  </si>
  <si>
    <t>ПРГ 44.2.5-4А3</t>
  </si>
  <si>
    <t>4400*500*200</t>
  </si>
  <si>
    <t>ПРГ 45.2.5-4А3</t>
  </si>
  <si>
    <t>4480*500*200</t>
  </si>
  <si>
    <t>ПРГ 46.2.5-4А3</t>
  </si>
  <si>
    <t>4600*500*200</t>
  </si>
  <si>
    <t>ПРГ 48.2.5.-4А3</t>
  </si>
  <si>
    <t>4780*500*200</t>
  </si>
  <si>
    <t>ПРГ 50.2.5.-4А3</t>
  </si>
  <si>
    <t>5000*500*200</t>
  </si>
  <si>
    <t>ПРГ 55.2,5-4А3</t>
  </si>
  <si>
    <t>5500*500*200</t>
  </si>
  <si>
    <t>ПРГ 60.2,5-4А3</t>
  </si>
  <si>
    <t>5980*500*200</t>
  </si>
  <si>
    <t>ПС 60.18.2,0-1л</t>
  </si>
  <si>
    <t>5980*1785*200</t>
  </si>
  <si>
    <t>ПС 60.18.3,0-1л</t>
  </si>
  <si>
    <t>5980*1785*300</t>
  </si>
  <si>
    <t xml:space="preserve">Блок рядовой БР-1 ( 2 квадратных отверстия размерами 140 мм * 115 мм) </t>
  </si>
  <si>
    <t xml:space="preserve">Кроме железобетонной продукции мы готовы изготовить связевые и кладочные сетки, пространственные и плоские каркасы для монолитных участков, элементы ограждения. </t>
  </si>
  <si>
    <t>ООО «ЖБЗС» - Ваш железобетонный партнер!</t>
  </si>
  <si>
    <t>3ПБ 30-8П</t>
  </si>
  <si>
    <t>ПРГ 42.2.5-4А3</t>
  </si>
  <si>
    <t>4200*500*200</t>
  </si>
  <si>
    <t>2980*120*220</t>
  </si>
  <si>
    <t>ПК 69-12-8АтVта</t>
  </si>
  <si>
    <t>ПК 69-15-8АтVта</t>
  </si>
  <si>
    <t>ПК 43-15-8АтVта</t>
  </si>
  <si>
    <t>ПК 43-12-8АтVта</t>
  </si>
  <si>
    <t>6880*1490*220</t>
  </si>
  <si>
    <t>6880*1190*220</t>
  </si>
  <si>
    <t>4280*1190*220</t>
  </si>
  <si>
    <t>4280*1490*220</t>
  </si>
  <si>
    <t>ФЛ 20-8-3</t>
  </si>
  <si>
    <t>2400*780*500</t>
  </si>
  <si>
    <t>2000*780*500</t>
  </si>
  <si>
    <t>ФЛ 20-12-3</t>
  </si>
  <si>
    <t>2000*1180*500</t>
  </si>
  <si>
    <t>ФЛ 24-8-3</t>
  </si>
  <si>
    <t>ФЛ 24-12-3</t>
  </si>
  <si>
    <t>2400*1180*500</t>
  </si>
  <si>
    <t>ФЛ 28-8-3</t>
  </si>
  <si>
    <t>2800*780*500</t>
  </si>
  <si>
    <t>ФЛ 28-12-3</t>
  </si>
  <si>
    <t>2800*1180*500</t>
  </si>
  <si>
    <t>2ЛП 25-12-4к</t>
  </si>
  <si>
    <t>2480*1300*320</t>
  </si>
  <si>
    <t>190*390"190</t>
  </si>
  <si>
    <t>Опоры ЛЭП /ТУ 5863-007-00113557-94/</t>
  </si>
  <si>
    <t>Приставка ЛЭП /ТУ 5863-006-00113557-94/</t>
  </si>
  <si>
    <t>Плиты пустотные / серия 1.141-1 вып.60,63/</t>
  </si>
  <si>
    <t>Плиты днища/ серия 3.900.1-14.1/</t>
  </si>
  <si>
    <t>Фундаментные плиты / ГОСТ 13580-85/</t>
  </si>
  <si>
    <t>Бордюрный камень / ГОСТ 6665-91/</t>
  </si>
  <si>
    <t>Лестничные ступени / ГОСТ 8717.1-84/</t>
  </si>
  <si>
    <t>Лестничные площадки / серия 1.152.1-8/</t>
  </si>
  <si>
    <t>Сваи без острия / ТУ 5817-123-01266763-2003/</t>
  </si>
  <si>
    <t>Фундаментные блоки / ГОСТ 13579-78/</t>
  </si>
  <si>
    <t>Кольца, крышки канализации / серия 3.900.1-14.1/</t>
  </si>
  <si>
    <t>Прогоны / серия 1.225-2 вып.12/</t>
  </si>
  <si>
    <t>Сваи с острием / серия 1.011.1-10 вып.1/</t>
  </si>
  <si>
    <t>Опорные подушки / серия 3.006.1-2/87 вып.2/</t>
  </si>
  <si>
    <t>Перемычки / серия 1.038.1-1 вып.1/</t>
  </si>
  <si>
    <t>Лестничные марши  / серия 1.115.1-6 вып. 1/</t>
  </si>
  <si>
    <t>Плиты перекрытия каналов / серия 3.006.1-2.87/</t>
  </si>
  <si>
    <t>Панель стеновая / серия 1.030.1-1/</t>
  </si>
  <si>
    <t>Шлакоблоки / ГОСТ 6133-99/</t>
  </si>
  <si>
    <t>с НДС</t>
  </si>
  <si>
    <t>2ЛП 25-18-4к</t>
  </si>
  <si>
    <t>2780*1900*320</t>
  </si>
  <si>
    <t xml:space="preserve">Блок рядовой БР-2 ( 4 прямоугольных отверстия размерами 150 мм * 40 мм) </t>
  </si>
  <si>
    <t>«ЖБЗС»</t>
  </si>
  <si>
    <r>
      <t>ОГРН</t>
    </r>
    <r>
      <rPr>
        <sz val="10"/>
        <rFont val="Cambria"/>
        <family val="1"/>
        <charset val="204"/>
      </rPr>
      <t xml:space="preserve"> 1150280067662</t>
    </r>
  </si>
  <si>
    <t xml:space="preserve">ИНН 0268074380 КПП 026801001 </t>
  </si>
  <si>
    <r>
      <t>ОКПО</t>
    </r>
    <r>
      <rPr>
        <sz val="10"/>
        <rFont val="Cambria"/>
        <family val="1"/>
        <charset val="204"/>
      </rPr>
      <t xml:space="preserve"> 33790253 </t>
    </r>
    <r>
      <rPr>
        <b/>
        <sz val="10"/>
        <rFont val="Cambria"/>
        <family val="1"/>
        <charset val="204"/>
      </rPr>
      <t>Код ОКВЭД</t>
    </r>
    <r>
      <rPr>
        <sz val="10"/>
        <rFont val="Cambria"/>
        <family val="1"/>
        <charset val="204"/>
      </rPr>
      <t xml:space="preserve"> 29.61</t>
    </r>
  </si>
  <si>
    <r>
      <t xml:space="preserve">Р/счет </t>
    </r>
    <r>
      <rPr>
        <sz val="10"/>
        <rFont val="Cambria"/>
        <family val="1"/>
        <charset val="204"/>
      </rPr>
      <t>40702810106000015604</t>
    </r>
  </si>
  <si>
    <t>453104, респ. Башкортостан, г. Стерлитамак, ул. Профсоюзная, д.18 В.</t>
  </si>
  <si>
    <t>ПП 10-2</t>
  </si>
  <si>
    <t>Утверждаю________________ Мурзагулов Р.Р.</t>
  </si>
  <si>
    <t xml:space="preserve">Блок рядовой БР-3( 1прямоугольное отверстие размерами 120*390*190) </t>
  </si>
  <si>
    <t>120*390*190</t>
  </si>
  <si>
    <t xml:space="preserve">пространственные и плоские каркасы для монолитных участков, элементы ограждения. </t>
  </si>
  <si>
    <t>3030*1200*250</t>
  </si>
  <si>
    <t>1ЛМ 30-12-15-4</t>
  </si>
  <si>
    <t>510*380*140</t>
  </si>
  <si>
    <t>780*2990*70</t>
  </si>
  <si>
    <t>780*299*100</t>
  </si>
  <si>
    <t>1160*2990*70</t>
  </si>
  <si>
    <t>1480*2990*100</t>
  </si>
  <si>
    <t>1480*2990*160</t>
  </si>
  <si>
    <t>1480*740*160</t>
  </si>
  <si>
    <r>
      <t>304</t>
    </r>
    <r>
      <rPr>
        <b/>
        <sz val="12"/>
        <rFont val="Cambria"/>
        <family val="1"/>
        <charset val="204"/>
      </rPr>
      <t xml:space="preserve"> Тротуарная плитка</t>
    </r>
    <r>
      <rPr>
        <sz val="12"/>
        <rFont val="Cambria"/>
        <family val="1"/>
        <charset val="1"/>
      </rPr>
      <t xml:space="preserve"> (200*200) по цене 550 рублей за квадратный метр</t>
    </r>
  </si>
  <si>
    <t>действителен с 1 апреля 2018 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</si>
</sst>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_(* #,##0.00_);_(* \(#,##0.00\);_(* \-??_);_(@_)"/>
  </numFmts>
  <fonts count="25">
    <font>
      <sz val="10"/>
      <name val="Arial"/>
      <family val="2"/>
      <charset val="204"/>
    </font>
    <font>
      <b/>
      <sz val="13.5"/>
      <name val="Times New Roman"/>
      <family val="1"/>
      <charset val="204"/>
    </font>
    <font>
      <sz val="9"/>
      <name val="Arial"/>
      <family val="2"/>
      <charset val="204"/>
    </font>
    <font>
      <b/>
      <sz val="14"/>
      <name val="Cambria"/>
      <family val="1"/>
      <charset val="204"/>
    </font>
    <font>
      <b/>
      <sz val="11"/>
      <name val="Cambria"/>
      <family val="1"/>
      <charset val="204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b/>
      <sz val="10"/>
      <name val="Times New Roman"/>
      <family val="1"/>
      <charset val="204"/>
    </font>
    <font>
      <b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Cambria"/>
      <family val="1"/>
      <charset val="1"/>
    </font>
    <font>
      <b/>
      <sz val="12"/>
      <name val="Arial"/>
      <family val="2"/>
      <charset val="204"/>
    </font>
    <font>
      <b/>
      <sz val="12"/>
      <name val="Arial"/>
      <family val="2"/>
      <charset val="1"/>
    </font>
    <font>
      <sz val="10.5"/>
      <name val="Cambria"/>
      <family val="1"/>
      <charset val="1"/>
    </font>
    <font>
      <b/>
      <sz val="10.5"/>
      <name val="Cambria"/>
      <family val="1"/>
      <charset val="1"/>
    </font>
    <font>
      <b/>
      <i/>
      <sz val="10.5"/>
      <name val="Cambria"/>
      <family val="1"/>
      <charset val="1"/>
    </font>
    <font>
      <sz val="8"/>
      <name val="Arial"/>
      <family val="2"/>
      <charset val="204"/>
    </font>
    <font>
      <b/>
      <i/>
      <sz val="10.5"/>
      <name val="Cambria"/>
      <family val="1"/>
      <charset val="204"/>
    </font>
    <font>
      <sz val="12"/>
      <name val="Cambria"/>
      <family val="1"/>
      <charset val="1"/>
    </font>
    <font>
      <b/>
      <sz val="12"/>
      <name val="Cambria"/>
      <family val="1"/>
      <charset val="1"/>
    </font>
    <font>
      <b/>
      <sz val="22"/>
      <name val="Arial"/>
      <family val="2"/>
      <charset val="204"/>
    </font>
    <font>
      <sz val="10"/>
      <name val="Arial"/>
      <family val="2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5" fontId="22" fillId="0" borderId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4" xfId="0" applyFont="1" applyBorder="1" applyAlignment="1"/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0" fillId="0" borderId="0" xfId="0" applyFont="1"/>
    <xf numFmtId="164" fontId="14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right"/>
    </xf>
    <xf numFmtId="0" fontId="14" fillId="0" borderId="0" xfId="0" applyFont="1"/>
    <xf numFmtId="1" fontId="14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right"/>
    </xf>
    <xf numFmtId="0" fontId="14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165" fontId="15" fillId="0" borderId="6" xfId="2" applyFont="1" applyFill="1" applyBorder="1" applyAlignment="1" applyProtection="1">
      <alignment horizontal="right" wrapText="1"/>
    </xf>
    <xf numFmtId="164" fontId="14" fillId="0" borderId="6" xfId="0" applyNumberFormat="1" applyFont="1" applyBorder="1" applyAlignment="1">
      <alignment horizontal="center" wrapText="1"/>
    </xf>
    <xf numFmtId="2" fontId="15" fillId="0" borderId="6" xfId="0" applyNumberFormat="1" applyFont="1" applyFill="1" applyBorder="1" applyAlignment="1">
      <alignment horizontal="center" wrapText="1"/>
    </xf>
    <xf numFmtId="2" fontId="15" fillId="0" borderId="6" xfId="0" applyNumberFormat="1" applyFont="1" applyBorder="1" applyAlignment="1">
      <alignment horizontal="center"/>
    </xf>
    <xf numFmtId="0" fontId="17" fillId="0" borderId="0" xfId="0" applyFont="1"/>
    <xf numFmtId="0" fontId="14" fillId="0" borderId="8" xfId="0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165" fontId="15" fillId="0" borderId="8" xfId="2" applyFont="1" applyFill="1" applyBorder="1" applyAlignment="1" applyProtection="1">
      <alignment horizontal="right" wrapText="1"/>
    </xf>
    <xf numFmtId="2" fontId="15" fillId="0" borderId="8" xfId="0" applyNumberFormat="1" applyFont="1" applyBorder="1" applyAlignment="1">
      <alignment horizontal="right"/>
    </xf>
    <xf numFmtId="164" fontId="14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9" fontId="14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65" fontId="15" fillId="0" borderId="6" xfId="2" applyFont="1" applyFill="1" applyBorder="1" applyAlignment="1" applyProtection="1">
      <alignment horizontal="right" vertical="center" wrapText="1"/>
    </xf>
    <xf numFmtId="2" fontId="15" fillId="0" borderId="6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9" fontId="14" fillId="0" borderId="0" xfId="0" applyNumberFormat="1" applyFont="1" applyBorder="1" applyAlignment="1">
      <alignment horizontal="center"/>
    </xf>
    <xf numFmtId="165" fontId="15" fillId="0" borderId="0" xfId="2" applyFont="1" applyFill="1" applyBorder="1" applyAlignment="1" applyProtection="1">
      <alignment horizontal="right" wrapText="1"/>
    </xf>
    <xf numFmtId="2" fontId="15" fillId="0" borderId="0" xfId="0" applyNumberFormat="1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10" fillId="0" borderId="0" xfId="0" applyFont="1" applyBorder="1"/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21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4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left"/>
    </xf>
    <xf numFmtId="0" fontId="10" fillId="0" borderId="1" xfId="0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787400</xdr:colOff>
      <xdr:row>0</xdr:row>
      <xdr:rowOff>0</xdr:rowOff>
    </xdr:from>
    <xdr:to>
      <xdr:col>16</xdr:col>
      <xdr:colOff>609600</xdr:colOff>
      <xdr:row>20</xdr:row>
      <xdr:rowOff>63500</xdr:rowOff>
    </xdr:to>
    <xdr:pic>
      <xdr:nvPicPr>
        <xdr:cNvPr id="10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10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0"/>
          <a:ext cx="3505200" cy="295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bz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4"/>
  <sheetViews>
    <sheetView tabSelected="1" topLeftCell="A7" workbookViewId="0">
      <selection activeCell="O198" sqref="O198"/>
    </sheetView>
  </sheetViews>
  <sheetFormatPr defaultColWidth="8.85546875" defaultRowHeight="12.75" outlineLevelCol="1"/>
  <cols>
    <col min="1" max="1" width="4.42578125" style="1" customWidth="1"/>
    <col min="2" max="2" width="0" style="1" hidden="1" customWidth="1"/>
    <col min="3" max="3" width="37.85546875" style="1" customWidth="1"/>
    <col min="4" max="4" width="6.140625" style="2" customWidth="1"/>
    <col min="5" max="5" width="17.28515625" style="3" customWidth="1"/>
    <col min="6" max="6" width="7.140625" style="3" customWidth="1"/>
    <col min="7" max="14" width="0" style="1" hidden="1" customWidth="1" outlineLevel="1"/>
    <col min="15" max="15" width="11" style="3" customWidth="1" collapsed="1"/>
    <col min="16" max="16" width="12.85546875" style="3" customWidth="1"/>
  </cols>
  <sheetData>
    <row r="1" spans="1:16" s="4" customFormat="1" ht="17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s="4" customFormat="1" ht="15" customHeight="1">
      <c r="A2" s="86" t="s">
        <v>565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s="4" customFormat="1" ht="0.75" hidden="1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4" customFormat="1">
      <c r="A4" s="8" t="s">
        <v>1</v>
      </c>
      <c r="B4" s="9"/>
      <c r="C4" s="9"/>
      <c r="D4" s="10"/>
      <c r="E4" s="11"/>
      <c r="F4" s="11"/>
      <c r="G4" s="9"/>
      <c r="H4" s="9"/>
      <c r="I4" s="9"/>
      <c r="J4" s="9"/>
      <c r="K4" s="9"/>
      <c r="L4" s="9"/>
      <c r="M4" s="9"/>
      <c r="N4" s="9"/>
      <c r="O4" s="11"/>
      <c r="P4" s="12"/>
    </row>
    <row r="5" spans="1:16" s="4" customFormat="1">
      <c r="A5" s="13" t="s">
        <v>570</v>
      </c>
      <c r="B5" s="9"/>
      <c r="C5" s="9"/>
      <c r="D5" s="10"/>
      <c r="E5" s="11"/>
      <c r="F5" s="11"/>
      <c r="G5" s="9"/>
      <c r="H5" s="9"/>
      <c r="I5" s="9"/>
      <c r="J5" s="9"/>
      <c r="K5" s="9"/>
      <c r="L5" s="9"/>
      <c r="M5" s="9"/>
      <c r="N5" s="9"/>
      <c r="O5" s="11"/>
      <c r="P5" s="12"/>
    </row>
    <row r="6" spans="1:16" s="4" customFormat="1">
      <c r="A6" s="8" t="s">
        <v>566</v>
      </c>
      <c r="B6" s="9"/>
      <c r="C6" s="9"/>
      <c r="D6" s="10"/>
      <c r="E6" s="11"/>
      <c r="F6" s="11"/>
      <c r="G6" s="9"/>
      <c r="H6" s="9"/>
      <c r="I6" s="9"/>
      <c r="J6" s="9"/>
      <c r="K6" s="9"/>
      <c r="L6" s="9"/>
      <c r="M6" s="9"/>
      <c r="N6" s="9"/>
      <c r="O6" s="11"/>
      <c r="P6" s="12"/>
    </row>
    <row r="7" spans="1:16" s="4" customFormat="1">
      <c r="A7" s="8" t="s">
        <v>567</v>
      </c>
      <c r="B7" s="9"/>
      <c r="C7" s="9"/>
      <c r="D7" s="10"/>
      <c r="E7" s="11"/>
      <c r="F7" s="11"/>
      <c r="G7" s="9"/>
      <c r="H7" s="9"/>
      <c r="I7" s="9"/>
      <c r="J7" s="9"/>
      <c r="K7" s="9"/>
      <c r="L7" s="9"/>
      <c r="M7" s="9"/>
      <c r="N7" s="9"/>
      <c r="O7" s="11"/>
      <c r="P7" s="12"/>
    </row>
    <row r="8" spans="1:16" s="4" customFormat="1">
      <c r="A8" s="8" t="s">
        <v>568</v>
      </c>
      <c r="B8" s="9"/>
      <c r="C8" s="9"/>
      <c r="D8" s="10"/>
      <c r="E8" s="11"/>
      <c r="F8" s="11"/>
      <c r="G8" s="9"/>
      <c r="H8" s="9"/>
      <c r="I8" s="9"/>
      <c r="J8" s="9"/>
      <c r="K8" s="9"/>
      <c r="L8" s="9"/>
      <c r="M8" s="9"/>
      <c r="N8" s="9"/>
      <c r="O8" s="11"/>
      <c r="P8" s="12"/>
    </row>
    <row r="9" spans="1:16" s="4" customFormat="1">
      <c r="A9" s="8" t="s">
        <v>569</v>
      </c>
      <c r="B9" s="9"/>
      <c r="C9" s="9"/>
      <c r="D9" s="10"/>
      <c r="E9" s="11"/>
      <c r="F9" s="11"/>
      <c r="G9" s="9"/>
      <c r="H9" s="9"/>
      <c r="I9" s="9"/>
      <c r="J9" s="9"/>
      <c r="K9" s="9"/>
      <c r="L9" s="9"/>
      <c r="M9" s="9"/>
      <c r="N9" s="9"/>
      <c r="O9" s="11"/>
      <c r="P9" s="12"/>
    </row>
    <row r="10" spans="1:16" s="4" customFormat="1">
      <c r="A10" s="8" t="s">
        <v>2</v>
      </c>
      <c r="B10" s="9"/>
      <c r="C10" s="9"/>
      <c r="D10" s="10"/>
      <c r="E10" s="11"/>
      <c r="F10" s="11"/>
      <c r="G10" s="9"/>
      <c r="H10" s="9"/>
      <c r="I10" s="9"/>
      <c r="J10" s="9"/>
      <c r="K10" s="9"/>
      <c r="L10" s="9"/>
      <c r="M10" s="9"/>
      <c r="N10" s="9"/>
      <c r="O10" s="11"/>
      <c r="P10" s="12"/>
    </row>
    <row r="11" spans="1:16" s="4" customFormat="1">
      <c r="A11" s="8" t="s">
        <v>3</v>
      </c>
      <c r="B11" s="9"/>
      <c r="C11" s="9"/>
      <c r="D11" s="10"/>
      <c r="E11" s="11"/>
      <c r="F11" s="11"/>
      <c r="G11" s="9"/>
      <c r="H11" s="9"/>
      <c r="I11" s="9"/>
      <c r="J11" s="9"/>
      <c r="K11" s="9"/>
      <c r="L11" s="9"/>
      <c r="M11" s="9"/>
      <c r="N11" s="9"/>
      <c r="O11" s="11"/>
      <c r="P11" s="12"/>
    </row>
    <row r="12" spans="1:16" s="4" customFormat="1">
      <c r="A12" s="8" t="s">
        <v>4</v>
      </c>
      <c r="B12" s="9"/>
      <c r="C12" s="9"/>
      <c r="D12" s="10"/>
      <c r="E12" s="11"/>
      <c r="F12" s="11"/>
      <c r="G12" s="9"/>
      <c r="H12" s="9"/>
      <c r="I12" s="9"/>
      <c r="J12" s="9"/>
      <c r="K12" s="9"/>
      <c r="L12" s="9"/>
      <c r="M12" s="9"/>
      <c r="N12" s="9"/>
      <c r="O12" s="11"/>
      <c r="P12" s="12"/>
    </row>
    <row r="13" spans="1:16" s="4" customFormat="1">
      <c r="A13" s="13" t="s">
        <v>5</v>
      </c>
      <c r="B13" s="9"/>
      <c r="C13" s="9"/>
      <c r="D13" s="10"/>
      <c r="E13" s="11"/>
      <c r="F13" s="11"/>
      <c r="G13" s="9"/>
      <c r="H13" s="9"/>
      <c r="I13" s="9"/>
      <c r="J13" s="9"/>
      <c r="K13" s="9"/>
      <c r="L13" s="9"/>
      <c r="M13" s="9"/>
      <c r="N13" s="9"/>
      <c r="O13" s="11"/>
      <c r="P13" s="12"/>
    </row>
    <row r="14" spans="1:16" s="4" customFormat="1">
      <c r="A14" s="8" t="s">
        <v>6</v>
      </c>
      <c r="B14" s="9"/>
      <c r="C14" s="9"/>
      <c r="D14" s="10"/>
      <c r="E14" s="11"/>
      <c r="F14" s="11"/>
      <c r="G14" s="9"/>
      <c r="H14" s="9"/>
      <c r="I14" s="9"/>
      <c r="J14" s="9"/>
      <c r="K14" s="9"/>
      <c r="L14" s="9"/>
      <c r="M14" s="9"/>
      <c r="N14" s="9"/>
      <c r="O14" s="11"/>
      <c r="P14" s="12"/>
    </row>
    <row r="15" spans="1:16" s="4" customFormat="1">
      <c r="A15" s="14" t="s">
        <v>7</v>
      </c>
      <c r="B15" s="9"/>
      <c r="C15" s="9"/>
      <c r="D15" s="10"/>
      <c r="E15" s="11"/>
      <c r="F15" s="11"/>
      <c r="G15" s="9"/>
      <c r="H15" s="9"/>
      <c r="I15" s="9"/>
      <c r="J15" s="9"/>
      <c r="K15" s="9"/>
      <c r="L15" s="9"/>
      <c r="M15" s="9"/>
      <c r="N15" s="9"/>
      <c r="O15" s="11"/>
      <c r="P15" s="12"/>
    </row>
    <row r="16" spans="1:16" s="4" customFormat="1" ht="9.75" customHeight="1">
      <c r="A16" s="87" t="s">
        <v>8</v>
      </c>
      <c r="B16" s="87"/>
      <c r="C16" s="87"/>
      <c r="D16" s="10"/>
      <c r="E16" s="11"/>
      <c r="F16" s="11"/>
      <c r="G16" s="9"/>
      <c r="H16" s="9"/>
      <c r="I16" s="9"/>
      <c r="J16" s="9"/>
      <c r="K16" s="9"/>
      <c r="L16" s="9"/>
      <c r="M16" s="9"/>
      <c r="N16" s="9"/>
      <c r="O16" s="11"/>
      <c r="P16" s="12"/>
    </row>
    <row r="17" spans="1:16" s="4" customFormat="1" ht="3.75" hidden="1" customHeight="1">
      <c r="A17" s="88"/>
      <c r="B17" s="88"/>
      <c r="C17" s="88"/>
      <c r="D17" s="88"/>
      <c r="E17" s="88"/>
      <c r="F17" s="11"/>
      <c r="G17" s="9"/>
      <c r="H17" s="9"/>
      <c r="I17" s="9"/>
      <c r="J17" s="9"/>
      <c r="K17" s="9"/>
      <c r="L17" s="9"/>
      <c r="M17" s="9"/>
      <c r="N17" s="9"/>
      <c r="O17" s="11"/>
      <c r="P17" s="12"/>
    </row>
    <row r="18" spans="1:16" s="4" customFormat="1" ht="2.25" hidden="1" customHeight="1">
      <c r="A18" s="15"/>
      <c r="B18" s="16"/>
      <c r="C18" s="16"/>
      <c r="D18" s="17"/>
      <c r="E18" s="18"/>
      <c r="F18" s="18"/>
      <c r="G18" s="16"/>
      <c r="H18" s="16"/>
      <c r="I18" s="16"/>
      <c r="J18" s="16"/>
      <c r="K18" s="16"/>
      <c r="L18" s="16"/>
      <c r="M18" s="16"/>
      <c r="N18" s="16"/>
      <c r="O18" s="18"/>
      <c r="P18" s="19"/>
    </row>
    <row r="19" spans="1:16" s="4" customFormat="1" ht="12" customHeight="1">
      <c r="A19" s="9"/>
      <c r="B19" s="9"/>
      <c r="C19" s="64" t="s">
        <v>572</v>
      </c>
      <c r="D19" s="10"/>
      <c r="E19" s="11"/>
      <c r="F19" s="11"/>
      <c r="G19" s="9"/>
      <c r="H19" s="9"/>
      <c r="I19" s="9"/>
      <c r="J19" s="9"/>
      <c r="K19" s="9"/>
      <c r="L19" s="9"/>
      <c r="M19" s="9"/>
      <c r="N19" s="9"/>
      <c r="O19" s="11"/>
      <c r="P19" s="11"/>
    </row>
    <row r="20" spans="1:16" s="4" customFormat="1" ht="16.5" customHeight="1">
      <c r="A20" s="83" t="s">
        <v>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s="4" customFormat="1" ht="21.75" customHeight="1">
      <c r="A21" s="84" t="s">
        <v>586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4" customFormat="1" ht="17.25" customHeight="1">
      <c r="A22" s="79" t="s">
        <v>10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6" s="22" customFormat="1" ht="12.75" customHeight="1">
      <c r="A23" s="20" t="s">
        <v>11</v>
      </c>
      <c r="B23" s="20"/>
      <c r="C23" s="80" t="s">
        <v>12</v>
      </c>
      <c r="D23" s="81" t="s">
        <v>13</v>
      </c>
      <c r="E23" s="80" t="s">
        <v>14</v>
      </c>
      <c r="F23" s="20" t="s">
        <v>15</v>
      </c>
      <c r="G23" s="20" t="s">
        <v>16</v>
      </c>
      <c r="H23" s="20" t="s">
        <v>17</v>
      </c>
      <c r="I23" s="82" t="s">
        <v>18</v>
      </c>
      <c r="J23" s="82"/>
      <c r="K23" s="82" t="s">
        <v>19</v>
      </c>
      <c r="L23" s="82"/>
      <c r="M23" s="82" t="s">
        <v>20</v>
      </c>
      <c r="N23" s="82"/>
      <c r="O23" s="80" t="s">
        <v>21</v>
      </c>
      <c r="P23" s="80"/>
    </row>
    <row r="24" spans="1:16" s="22" customFormat="1" ht="14.25" customHeight="1">
      <c r="A24" s="67" t="s">
        <v>22</v>
      </c>
      <c r="B24" s="20"/>
      <c r="C24" s="80"/>
      <c r="D24" s="80"/>
      <c r="E24" s="80"/>
      <c r="F24" s="20" t="s">
        <v>23</v>
      </c>
      <c r="G24" s="23">
        <v>40969</v>
      </c>
      <c r="H24" s="20" t="s">
        <v>24</v>
      </c>
      <c r="I24" s="82" t="s">
        <v>25</v>
      </c>
      <c r="J24" s="82"/>
      <c r="K24" s="24">
        <v>41044</v>
      </c>
      <c r="L24" s="20" t="s">
        <v>26</v>
      </c>
      <c r="M24" s="20" t="s">
        <v>27</v>
      </c>
      <c r="N24" s="20" t="s">
        <v>26</v>
      </c>
      <c r="O24" s="80"/>
      <c r="P24" s="80"/>
    </row>
    <row r="25" spans="1:16" s="22" customFormat="1" ht="14.1" customHeight="1">
      <c r="A25" s="20"/>
      <c r="B25" s="20"/>
      <c r="C25" s="20"/>
      <c r="D25" s="20"/>
      <c r="E25" s="20"/>
      <c r="F25" s="20"/>
      <c r="G25" s="20" t="s">
        <v>28</v>
      </c>
      <c r="H25" s="20"/>
      <c r="I25" s="20" t="s">
        <v>28</v>
      </c>
      <c r="J25" s="20" t="s">
        <v>29</v>
      </c>
      <c r="K25" s="25"/>
      <c r="L25" s="20"/>
      <c r="M25" s="20"/>
      <c r="N25" s="20"/>
      <c r="O25" s="20" t="s">
        <v>28</v>
      </c>
      <c r="P25" s="20" t="s">
        <v>561</v>
      </c>
    </row>
    <row r="26" spans="1:16" s="26" customFormat="1" ht="12.75" customHeight="1">
      <c r="A26" s="78" t="s">
        <v>542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6" s="31" customFormat="1" ht="13.5">
      <c r="A27" s="20">
        <v>1</v>
      </c>
      <c r="B27" s="20"/>
      <c r="C27" s="20" t="s">
        <v>30</v>
      </c>
      <c r="D27" s="27">
        <v>0.75</v>
      </c>
      <c r="E27" s="20" t="s">
        <v>31</v>
      </c>
      <c r="F27" s="27">
        <v>0.3</v>
      </c>
      <c r="G27" s="28">
        <v>2793</v>
      </c>
      <c r="H27" s="20">
        <v>1.1200000000000001</v>
      </c>
      <c r="I27" s="20">
        <v>3127.12</v>
      </c>
      <c r="J27" s="28">
        <f>I27*1.18</f>
        <v>3690.0015999999996</v>
      </c>
      <c r="K27" s="25">
        <v>4729.4399999999996</v>
      </c>
      <c r="L27" s="29">
        <v>1</v>
      </c>
      <c r="M27" s="28">
        <f>K27-J27</f>
        <v>1039.4384</v>
      </c>
      <c r="N27" s="29">
        <f>K27/J27</f>
        <v>1.2816905011640103</v>
      </c>
      <c r="O27" s="30">
        <v>5359.86</v>
      </c>
      <c r="P27" s="30">
        <v>6324.64</v>
      </c>
    </row>
    <row r="28" spans="1:16" s="31" customFormat="1" ht="13.5">
      <c r="A28" s="20">
        <v>2</v>
      </c>
      <c r="B28" s="20"/>
      <c r="C28" s="20" t="s">
        <v>32</v>
      </c>
      <c r="D28" s="27">
        <v>0.75</v>
      </c>
      <c r="E28" s="20" t="s">
        <v>31</v>
      </c>
      <c r="F28" s="27">
        <v>0.3</v>
      </c>
      <c r="G28" s="20">
        <v>3504.89</v>
      </c>
      <c r="H28" s="20">
        <v>1.04</v>
      </c>
      <c r="I28" s="20">
        <v>3644.07</v>
      </c>
      <c r="J28" s="28">
        <f>I28*1.18</f>
        <v>4300.0025999999998</v>
      </c>
      <c r="K28" s="25">
        <v>5214.42</v>
      </c>
      <c r="L28" s="29">
        <v>1</v>
      </c>
      <c r="M28" s="28">
        <f>K28-J28</f>
        <v>914.41740000000027</v>
      </c>
      <c r="N28" s="29">
        <f>K28/J28</f>
        <v>1.2126550807201839</v>
      </c>
      <c r="O28" s="30">
        <v>5967.06</v>
      </c>
      <c r="P28" s="30">
        <v>7041.13</v>
      </c>
    </row>
    <row r="29" spans="1:16" s="31" customFormat="1" ht="13.5">
      <c r="A29" s="20">
        <v>3</v>
      </c>
      <c r="B29" s="20"/>
      <c r="C29" s="20" t="s">
        <v>33</v>
      </c>
      <c r="D29" s="20">
        <v>1.125</v>
      </c>
      <c r="E29" s="20" t="s">
        <v>34</v>
      </c>
      <c r="F29" s="27">
        <v>0.45</v>
      </c>
      <c r="G29" s="20">
        <v>3938.11</v>
      </c>
      <c r="H29" s="20">
        <v>1.1599999999999999</v>
      </c>
      <c r="I29" s="20">
        <v>4576.28</v>
      </c>
      <c r="J29" s="28">
        <f>I29*1.18</f>
        <v>5400.0103999999992</v>
      </c>
      <c r="K29" s="25">
        <v>6356.07</v>
      </c>
      <c r="L29" s="32">
        <v>100</v>
      </c>
      <c r="M29" s="28">
        <f>K29-J29</f>
        <v>956.0596000000005</v>
      </c>
      <c r="N29" s="29">
        <f>K29/J29</f>
        <v>1.1770477330932549</v>
      </c>
      <c r="O29" s="30">
        <v>7655.17</v>
      </c>
      <c r="P29" s="30">
        <v>9033.11</v>
      </c>
    </row>
    <row r="30" spans="1:16" s="31" customFormat="1" ht="13.5">
      <c r="A30" s="20">
        <v>4</v>
      </c>
      <c r="B30" s="20"/>
      <c r="C30" s="20" t="s">
        <v>35</v>
      </c>
      <c r="D30" s="20">
        <v>1.125</v>
      </c>
      <c r="E30" s="20" t="s">
        <v>34</v>
      </c>
      <c r="F30" s="27">
        <v>0.45</v>
      </c>
      <c r="G30" s="20">
        <v>4594.12</v>
      </c>
      <c r="H30" s="20">
        <v>1.1200000000000001</v>
      </c>
      <c r="I30" s="20">
        <v>5144.07</v>
      </c>
      <c r="J30" s="28">
        <f>I30*1.18</f>
        <v>6070.0025999999989</v>
      </c>
      <c r="K30" s="25">
        <v>7264.08</v>
      </c>
      <c r="L30" s="20">
        <v>100</v>
      </c>
      <c r="M30" s="28">
        <f>K30-J30</f>
        <v>1194.077400000001</v>
      </c>
      <c r="N30" s="29">
        <f>K30/J30</f>
        <v>1.1967177740582848</v>
      </c>
      <c r="O30" s="30">
        <v>8893.66</v>
      </c>
      <c r="P30" s="30">
        <v>10494.53</v>
      </c>
    </row>
    <row r="31" spans="1:16" s="1" customFormat="1" ht="12" customHeight="1">
      <c r="A31" s="70" t="s">
        <v>543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31" customFormat="1" ht="13.5">
      <c r="A32" s="20">
        <v>5</v>
      </c>
      <c r="B32" s="20"/>
      <c r="C32" s="20" t="s">
        <v>36</v>
      </c>
      <c r="D32" s="27">
        <v>0.25</v>
      </c>
      <c r="E32" s="20" t="s">
        <v>37</v>
      </c>
      <c r="F32" s="27">
        <v>0.1</v>
      </c>
      <c r="G32" s="20">
        <v>967.97</v>
      </c>
      <c r="H32" s="20">
        <v>1.1200000000000001</v>
      </c>
      <c r="I32" s="20">
        <v>1084.1300000000001</v>
      </c>
      <c r="J32" s="20">
        <v>1279.27</v>
      </c>
      <c r="K32" s="25">
        <v>1459.66</v>
      </c>
      <c r="L32" s="29">
        <v>1</v>
      </c>
      <c r="M32" s="20">
        <f>K32-J32</f>
        <v>180.3900000000001</v>
      </c>
      <c r="N32" s="29">
        <f>K32/J32</f>
        <v>1.1410101073268348</v>
      </c>
      <c r="O32" s="30">
        <v>1853.17</v>
      </c>
      <c r="P32" s="30">
        <v>2186.7399999999998</v>
      </c>
    </row>
    <row r="33" spans="1:16" s="31" customFormat="1" ht="13.5">
      <c r="A33" s="20">
        <v>6</v>
      </c>
      <c r="B33" s="20"/>
      <c r="C33" s="20" t="s">
        <v>38</v>
      </c>
      <c r="D33" s="27">
        <v>0.25</v>
      </c>
      <c r="E33" s="20" t="s">
        <v>39</v>
      </c>
      <c r="F33" s="27">
        <v>0.1</v>
      </c>
      <c r="G33" s="28">
        <v>1204</v>
      </c>
      <c r="H33" s="20">
        <v>1.1200000000000001</v>
      </c>
      <c r="I33" s="20">
        <v>1348.48</v>
      </c>
      <c r="J33" s="28">
        <f>I33*1.18</f>
        <v>1591.2064</v>
      </c>
      <c r="K33" s="25">
        <v>1709.82</v>
      </c>
      <c r="L33" s="29">
        <v>1</v>
      </c>
      <c r="M33" s="28">
        <f>K33-J33</f>
        <v>118.61359999999991</v>
      </c>
      <c r="N33" s="29">
        <f>K33/J33</f>
        <v>1.0745431893687707</v>
      </c>
      <c r="O33" s="30">
        <v>2116.62</v>
      </c>
      <c r="P33" s="33">
        <v>2497.61</v>
      </c>
    </row>
    <row r="34" spans="1:16" s="31" customFormat="1" ht="13.5">
      <c r="A34" s="20">
        <v>7</v>
      </c>
      <c r="B34" s="20"/>
      <c r="C34" s="20" t="s">
        <v>40</v>
      </c>
      <c r="D34" s="20">
        <v>0.33</v>
      </c>
      <c r="E34" s="20" t="s">
        <v>41</v>
      </c>
      <c r="F34" s="27">
        <v>0.13</v>
      </c>
      <c r="G34" s="20">
        <v>1474.93</v>
      </c>
      <c r="H34" s="20">
        <v>1.1200000000000001</v>
      </c>
      <c r="I34" s="20">
        <v>1651.92</v>
      </c>
      <c r="J34" s="28">
        <f>I34*1.18</f>
        <v>1949.2655999999999</v>
      </c>
      <c r="K34" s="25">
        <v>2231.9699999999998</v>
      </c>
      <c r="L34" s="29">
        <v>1</v>
      </c>
      <c r="M34" s="28">
        <f>K34-J34</f>
        <v>282.70439999999985</v>
      </c>
      <c r="N34" s="29">
        <f>K34/J34</f>
        <v>1.1450312363794857</v>
      </c>
      <c r="O34" s="30">
        <v>2704.7</v>
      </c>
      <c r="P34" s="33">
        <v>3191.54</v>
      </c>
    </row>
    <row r="35" spans="1:16" s="1" customFormat="1" ht="12.75" customHeight="1">
      <c r="A35" s="70" t="s">
        <v>556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1:16" s="1" customFormat="1" ht="15" customHeight="1">
      <c r="A36" s="20">
        <v>8</v>
      </c>
      <c r="B36" s="20"/>
      <c r="C36" s="20" t="s">
        <v>42</v>
      </c>
      <c r="D36" s="34">
        <v>0.02</v>
      </c>
      <c r="E36" s="20" t="s">
        <v>43</v>
      </c>
      <c r="F36" s="34">
        <v>8.0000000000000002E-3</v>
      </c>
      <c r="G36" s="20">
        <v>67.02</v>
      </c>
      <c r="H36" s="35">
        <v>1.1200000000000001</v>
      </c>
      <c r="I36" s="20">
        <v>75.06</v>
      </c>
      <c r="J36" s="28">
        <f t="shared" ref="J36:J60" si="0">I36*1.18</f>
        <v>88.570799999999991</v>
      </c>
      <c r="K36" s="25">
        <v>114.22</v>
      </c>
      <c r="L36" s="28">
        <f>114.22/103.84*100</f>
        <v>109.99614791987673</v>
      </c>
      <c r="M36" s="28">
        <f t="shared" ref="M36:M44" si="1">K36-J36</f>
        <v>25.649200000000008</v>
      </c>
      <c r="N36" s="29">
        <f t="shared" ref="N36:N44" si="2">K36/J36</f>
        <v>1.2895897970888828</v>
      </c>
      <c r="O36" s="36">
        <v>177.97</v>
      </c>
      <c r="P36" s="36">
        <f>O36*1.18</f>
        <v>210.00459999999998</v>
      </c>
    </row>
    <row r="37" spans="1:16" s="31" customFormat="1" ht="13.5">
      <c r="A37" s="20">
        <v>9</v>
      </c>
      <c r="B37" s="20"/>
      <c r="C37" s="20" t="s">
        <v>44</v>
      </c>
      <c r="D37" s="34">
        <v>2.5000000000000001E-2</v>
      </c>
      <c r="E37" s="20" t="s">
        <v>45</v>
      </c>
      <c r="F37" s="34">
        <v>0.01</v>
      </c>
      <c r="G37" s="20">
        <v>67.02</v>
      </c>
      <c r="H37" s="35">
        <v>1.1200000000000001</v>
      </c>
      <c r="I37" s="20">
        <v>75.06</v>
      </c>
      <c r="J37" s="28">
        <f t="shared" si="0"/>
        <v>88.570799999999991</v>
      </c>
      <c r="K37" s="25">
        <v>114.22</v>
      </c>
      <c r="L37" s="28">
        <f>114.22/103.84*100</f>
        <v>109.99614791987673</v>
      </c>
      <c r="M37" s="28">
        <f t="shared" si="1"/>
        <v>25.649200000000008</v>
      </c>
      <c r="N37" s="29">
        <f t="shared" si="2"/>
        <v>1.2895897970888828</v>
      </c>
      <c r="O37" s="36">
        <v>196.19</v>
      </c>
      <c r="P37" s="36">
        <v>231.5</v>
      </c>
    </row>
    <row r="38" spans="1:16" s="31" customFormat="1" ht="13.5">
      <c r="A38" s="20">
        <v>10</v>
      </c>
      <c r="B38" s="20"/>
      <c r="C38" s="20" t="s">
        <v>46</v>
      </c>
      <c r="D38" s="34">
        <v>4.2999999999999997E-2</v>
      </c>
      <c r="E38" s="20" t="s">
        <v>47</v>
      </c>
      <c r="F38" s="34">
        <v>1.7000000000000001E-2</v>
      </c>
      <c r="G38" s="20">
        <v>99.99</v>
      </c>
      <c r="H38" s="35">
        <v>1.1200000000000001</v>
      </c>
      <c r="I38" s="20">
        <v>111.99</v>
      </c>
      <c r="J38" s="28">
        <f t="shared" si="0"/>
        <v>132.14819999999997</v>
      </c>
      <c r="K38" s="25">
        <v>198.39</v>
      </c>
      <c r="L38" s="28">
        <f>198.39/180.34*100</f>
        <v>110.0088721304203</v>
      </c>
      <c r="M38" s="28">
        <f t="shared" si="1"/>
        <v>66.241800000000012</v>
      </c>
      <c r="N38" s="29">
        <f t="shared" si="2"/>
        <v>1.5012690297711209</v>
      </c>
      <c r="O38" s="36">
        <v>329.23</v>
      </c>
      <c r="P38" s="36">
        <f>O38*1.18</f>
        <v>388.4914</v>
      </c>
    </row>
    <row r="39" spans="1:16" s="31" customFormat="1" ht="13.5">
      <c r="A39" s="20">
        <v>11</v>
      </c>
      <c r="B39" s="20"/>
      <c r="C39" s="20" t="s">
        <v>48</v>
      </c>
      <c r="D39" s="34">
        <v>5.3999999999999999E-2</v>
      </c>
      <c r="E39" s="20" t="s">
        <v>49</v>
      </c>
      <c r="F39" s="34">
        <v>2.1999999999999999E-2</v>
      </c>
      <c r="G39" s="20">
        <v>129.49</v>
      </c>
      <c r="H39" s="35">
        <v>1.1200000000000001</v>
      </c>
      <c r="I39" s="20">
        <v>145.03</v>
      </c>
      <c r="J39" s="28">
        <f t="shared" si="0"/>
        <v>171.1354</v>
      </c>
      <c r="K39" s="25">
        <v>231.04</v>
      </c>
      <c r="L39" s="28">
        <f>231.04/210.02*100</f>
        <v>110.00857061232263</v>
      </c>
      <c r="M39" s="28">
        <f t="shared" si="1"/>
        <v>59.904599999999988</v>
      </c>
      <c r="N39" s="29">
        <f t="shared" si="2"/>
        <v>1.3500421303833103</v>
      </c>
      <c r="O39" s="36">
        <v>385.24</v>
      </c>
      <c r="P39" s="36">
        <v>454.58</v>
      </c>
    </row>
    <row r="40" spans="1:16" s="31" customFormat="1" ht="13.5">
      <c r="A40" s="20">
        <v>12</v>
      </c>
      <c r="B40" s="20"/>
      <c r="C40" s="20" t="s">
        <v>50</v>
      </c>
      <c r="D40" s="34">
        <v>7.0000000000000007E-2</v>
      </c>
      <c r="E40" s="20" t="s">
        <v>51</v>
      </c>
      <c r="F40" s="34">
        <v>2.5999999999999999E-2</v>
      </c>
      <c r="G40" s="20">
        <v>150.47</v>
      </c>
      <c r="H40" s="35">
        <v>1.1200000000000001</v>
      </c>
      <c r="I40" s="20">
        <v>168.53</v>
      </c>
      <c r="J40" s="28">
        <f t="shared" si="0"/>
        <v>198.86539999999999</v>
      </c>
      <c r="K40" s="25">
        <v>258.33</v>
      </c>
      <c r="L40" s="28">
        <f>258.33/234.7*100</f>
        <v>110.06817213463998</v>
      </c>
      <c r="M40" s="28">
        <f t="shared" si="1"/>
        <v>59.46459999999999</v>
      </c>
      <c r="N40" s="29">
        <f t="shared" si="2"/>
        <v>1.2990193366970826</v>
      </c>
      <c r="O40" s="36">
        <v>451.1</v>
      </c>
      <c r="P40" s="36">
        <v>532.29999999999995</v>
      </c>
    </row>
    <row r="41" spans="1:16" s="31" customFormat="1" ht="13.5">
      <c r="A41" s="20">
        <v>13</v>
      </c>
      <c r="B41" s="20"/>
      <c r="C41" s="20" t="s">
        <v>52</v>
      </c>
      <c r="D41" s="34">
        <v>7.0999999999999994E-2</v>
      </c>
      <c r="E41" s="20" t="s">
        <v>53</v>
      </c>
      <c r="F41" s="34">
        <v>2.8000000000000001E-2</v>
      </c>
      <c r="G41" s="20">
        <v>150.47</v>
      </c>
      <c r="H41" s="35">
        <v>1.1200000000000001</v>
      </c>
      <c r="I41" s="20">
        <v>168.53</v>
      </c>
      <c r="J41" s="28">
        <f t="shared" si="0"/>
        <v>198.86539999999999</v>
      </c>
      <c r="K41" s="25">
        <v>258.33</v>
      </c>
      <c r="L41" s="28">
        <f>258.33/234.7*100</f>
        <v>110.06817213463998</v>
      </c>
      <c r="M41" s="28">
        <f t="shared" si="1"/>
        <v>59.46459999999999</v>
      </c>
      <c r="N41" s="29">
        <f t="shared" si="2"/>
        <v>1.2990193366970826</v>
      </c>
      <c r="O41" s="36">
        <v>471.6</v>
      </c>
      <c r="P41" s="36">
        <f>O41*1.18</f>
        <v>556.48799999999994</v>
      </c>
    </row>
    <row r="42" spans="1:16" s="31" customFormat="1" ht="13.5">
      <c r="A42" s="20">
        <v>14</v>
      </c>
      <c r="B42" s="20"/>
      <c r="C42" s="20" t="s">
        <v>54</v>
      </c>
      <c r="D42" s="34">
        <v>8.1000000000000003E-2</v>
      </c>
      <c r="E42" s="20" t="s">
        <v>55</v>
      </c>
      <c r="F42" s="34">
        <v>3.3000000000000002E-2</v>
      </c>
      <c r="G42" s="20">
        <v>192.84</v>
      </c>
      <c r="H42" s="35">
        <v>1.1200000000000001</v>
      </c>
      <c r="I42" s="20">
        <v>215.98</v>
      </c>
      <c r="J42" s="28">
        <f t="shared" si="0"/>
        <v>254.85639999999998</v>
      </c>
      <c r="K42" s="25">
        <v>327.87</v>
      </c>
      <c r="L42" s="28">
        <f>327.87/297.89*100</f>
        <v>110.0641176273121</v>
      </c>
      <c r="M42" s="28">
        <f t="shared" si="1"/>
        <v>73.013600000000025</v>
      </c>
      <c r="N42" s="29">
        <f t="shared" si="2"/>
        <v>1.286489175865311</v>
      </c>
      <c r="O42" s="36">
        <v>520.64</v>
      </c>
      <c r="P42" s="36">
        <v>614.36</v>
      </c>
    </row>
    <row r="43" spans="1:16" s="31" customFormat="1" ht="13.5">
      <c r="A43" s="20">
        <v>15</v>
      </c>
      <c r="B43" s="20"/>
      <c r="C43" s="20" t="s">
        <v>56</v>
      </c>
      <c r="D43" s="34">
        <v>9.1999999999999998E-2</v>
      </c>
      <c r="E43" s="20" t="s">
        <v>57</v>
      </c>
      <c r="F43" s="34">
        <v>3.6999999999999998E-2</v>
      </c>
      <c r="G43" s="20">
        <v>218.91</v>
      </c>
      <c r="H43" s="35">
        <v>1.1200000000000001</v>
      </c>
      <c r="I43" s="20">
        <v>245.18</v>
      </c>
      <c r="J43" s="28">
        <f t="shared" si="0"/>
        <v>289.31239999999997</v>
      </c>
      <c r="K43" s="25">
        <v>369.36</v>
      </c>
      <c r="L43" s="28">
        <f>369.36/335.75*100</f>
        <v>110.01042442293374</v>
      </c>
      <c r="M43" s="28">
        <f t="shared" si="1"/>
        <v>80.047600000000045</v>
      </c>
      <c r="N43" s="29">
        <f t="shared" si="2"/>
        <v>1.2766822300046594</v>
      </c>
      <c r="O43" s="36">
        <v>645.58000000000004</v>
      </c>
      <c r="P43" s="36">
        <v>761.78</v>
      </c>
    </row>
    <row r="44" spans="1:16" s="31" customFormat="1" ht="13.5">
      <c r="A44" s="20">
        <v>16</v>
      </c>
      <c r="B44" s="20"/>
      <c r="C44" s="20" t="s">
        <v>58</v>
      </c>
      <c r="D44" s="34">
        <v>0.10299999999999999</v>
      </c>
      <c r="E44" s="20" t="s">
        <v>59</v>
      </c>
      <c r="F44" s="34">
        <v>4.1000000000000002E-2</v>
      </c>
      <c r="G44" s="20">
        <v>260.18</v>
      </c>
      <c r="H44" s="35">
        <v>1.1200000000000001</v>
      </c>
      <c r="I44" s="20">
        <v>291.39999999999998</v>
      </c>
      <c r="J44" s="28">
        <f t="shared" si="0"/>
        <v>343.85199999999998</v>
      </c>
      <c r="K44" s="25">
        <v>409.29</v>
      </c>
      <c r="L44" s="28">
        <f>409.29/372.04*100</f>
        <v>110.01236426190732</v>
      </c>
      <c r="M44" s="28">
        <f t="shared" si="1"/>
        <v>65.438000000000045</v>
      </c>
      <c r="N44" s="29">
        <f t="shared" si="2"/>
        <v>1.1903086211509604</v>
      </c>
      <c r="O44" s="36">
        <v>721.35</v>
      </c>
      <c r="P44" s="36">
        <v>851.19</v>
      </c>
    </row>
    <row r="45" spans="1:16" s="31" customFormat="1" ht="13.5">
      <c r="A45" s="20">
        <v>17</v>
      </c>
      <c r="B45" s="20"/>
      <c r="C45" s="20" t="s">
        <v>60</v>
      </c>
      <c r="D45" s="37">
        <v>0.11</v>
      </c>
      <c r="E45" s="20" t="s">
        <v>61</v>
      </c>
      <c r="F45" s="34">
        <v>4.3999999999999997E-2</v>
      </c>
      <c r="G45" s="20">
        <v>288.26</v>
      </c>
      <c r="H45" s="35">
        <v>1.1200000000000001</v>
      </c>
      <c r="I45" s="20">
        <v>322.85000000000002</v>
      </c>
      <c r="J45" s="28">
        <f t="shared" si="0"/>
        <v>380.96300000000002</v>
      </c>
      <c r="K45" s="25"/>
      <c r="L45" s="29">
        <v>1.1000000000000001</v>
      </c>
      <c r="M45" s="28"/>
      <c r="N45" s="29"/>
      <c r="O45" s="36">
        <v>756.35</v>
      </c>
      <c r="P45" s="36">
        <f>O45*1.18</f>
        <v>892.49299999999994</v>
      </c>
    </row>
    <row r="46" spans="1:16" s="31" customFormat="1" ht="13.5">
      <c r="A46" s="20">
        <v>18</v>
      </c>
      <c r="B46" s="20"/>
      <c r="C46" s="20" t="s">
        <v>62</v>
      </c>
      <c r="D46" s="37">
        <v>0.12</v>
      </c>
      <c r="E46" s="20" t="s">
        <v>63</v>
      </c>
      <c r="F46" s="34">
        <v>4.8000000000000001E-2</v>
      </c>
      <c r="G46" s="20">
        <v>250.08</v>
      </c>
      <c r="H46" s="35">
        <v>1.1200000000000001</v>
      </c>
      <c r="I46" s="20">
        <v>280.08999999999997</v>
      </c>
      <c r="J46" s="28">
        <f t="shared" si="0"/>
        <v>330.50619999999998</v>
      </c>
      <c r="K46" s="25">
        <v>529.02</v>
      </c>
      <c r="L46" s="28">
        <f>529.02/480.87*100</f>
        <v>110.01310125397717</v>
      </c>
      <c r="M46" s="28">
        <f>K46-J46</f>
        <v>198.5138</v>
      </c>
      <c r="N46" s="29">
        <f>K46/J46</f>
        <v>1.6006356310411121</v>
      </c>
      <c r="O46" s="36">
        <v>965.23</v>
      </c>
      <c r="P46" s="36">
        <v>1138.97</v>
      </c>
    </row>
    <row r="47" spans="1:16" s="31" customFormat="1" ht="13.5">
      <c r="A47" s="20">
        <v>19</v>
      </c>
      <c r="B47" s="20"/>
      <c r="C47" s="20" t="s">
        <v>64</v>
      </c>
      <c r="D47" s="37">
        <v>0.125</v>
      </c>
      <c r="E47" s="20" t="s">
        <v>65</v>
      </c>
      <c r="F47" s="34">
        <v>0.05</v>
      </c>
      <c r="G47" s="20">
        <v>343.96</v>
      </c>
      <c r="H47" s="35">
        <v>1.1200000000000001</v>
      </c>
      <c r="I47" s="20">
        <v>385.24</v>
      </c>
      <c r="J47" s="28">
        <f t="shared" si="0"/>
        <v>454.58319999999998</v>
      </c>
      <c r="K47" s="25"/>
      <c r="L47" s="29">
        <v>1.1000000000000001</v>
      </c>
      <c r="M47" s="28"/>
      <c r="N47" s="29"/>
      <c r="O47" s="36">
        <v>1023.3</v>
      </c>
      <c r="P47" s="36">
        <f>O47*1.18</f>
        <v>1207.4939999999999</v>
      </c>
    </row>
    <row r="48" spans="1:16" s="31" customFormat="1" ht="13.5">
      <c r="A48" s="20">
        <v>20</v>
      </c>
      <c r="B48" s="20"/>
      <c r="C48" s="65" t="s">
        <v>66</v>
      </c>
      <c r="D48" s="37">
        <v>8.5000000000000006E-2</v>
      </c>
      <c r="E48" s="20" t="s">
        <v>67</v>
      </c>
      <c r="F48" s="34">
        <v>3.4000000000000002E-2</v>
      </c>
      <c r="G48" s="28">
        <v>228.6</v>
      </c>
      <c r="H48" s="35">
        <v>1.1200000000000001</v>
      </c>
      <c r="I48" s="20">
        <v>256.02999999999997</v>
      </c>
      <c r="J48" s="28">
        <f t="shared" si="0"/>
        <v>302.11539999999997</v>
      </c>
      <c r="K48" s="25">
        <v>376.73</v>
      </c>
      <c r="L48" s="28">
        <f>376.73/342.22*100</f>
        <v>110.08415639062592</v>
      </c>
      <c r="M48" s="28">
        <f>K48-J48</f>
        <v>74.614600000000053</v>
      </c>
      <c r="N48" s="29">
        <f>K48/J48</f>
        <v>1.2469738384736431</v>
      </c>
      <c r="O48" s="36">
        <v>625.16</v>
      </c>
      <c r="P48" s="36">
        <v>737.69</v>
      </c>
    </row>
    <row r="49" spans="1:16" s="31" customFormat="1" ht="13.5">
      <c r="A49" s="20">
        <v>21</v>
      </c>
      <c r="B49" s="20"/>
      <c r="C49" s="65" t="s">
        <v>68</v>
      </c>
      <c r="D49" s="37">
        <v>0.10200000000000001</v>
      </c>
      <c r="E49" s="20" t="s">
        <v>69</v>
      </c>
      <c r="F49" s="34">
        <v>4.1000000000000002E-2</v>
      </c>
      <c r="G49" s="20">
        <v>293.94</v>
      </c>
      <c r="H49" s="35">
        <v>1.1200000000000001</v>
      </c>
      <c r="I49" s="20">
        <v>329.21</v>
      </c>
      <c r="J49" s="28">
        <f t="shared" si="0"/>
        <v>388.46779999999995</v>
      </c>
      <c r="K49" s="25">
        <v>463.96</v>
      </c>
      <c r="L49" s="28">
        <f>463.96/421.87*100</f>
        <v>109.97700713489937</v>
      </c>
      <c r="M49" s="28">
        <f>K49-J49</f>
        <v>75.492200000000025</v>
      </c>
      <c r="N49" s="29">
        <f>K49/J49</f>
        <v>1.1943332240149636</v>
      </c>
      <c r="O49" s="36">
        <v>795.85</v>
      </c>
      <c r="P49" s="36">
        <v>939.1</v>
      </c>
    </row>
    <row r="50" spans="1:16" s="31" customFormat="1" ht="13.5">
      <c r="A50" s="20">
        <v>22</v>
      </c>
      <c r="B50" s="20"/>
      <c r="C50" s="65" t="s">
        <v>70</v>
      </c>
      <c r="D50" s="37">
        <v>0.11900000000000001</v>
      </c>
      <c r="E50" s="20" t="s">
        <v>71</v>
      </c>
      <c r="F50" s="34">
        <v>4.8000000000000001E-2</v>
      </c>
      <c r="G50" s="20">
        <v>356.51</v>
      </c>
      <c r="H50" s="35">
        <v>1.1200000000000001</v>
      </c>
      <c r="I50" s="20">
        <v>399.29</v>
      </c>
      <c r="J50" s="28">
        <f t="shared" si="0"/>
        <v>471.16219999999998</v>
      </c>
      <c r="K50" s="25">
        <v>546.58000000000004</v>
      </c>
      <c r="L50" s="28">
        <f>546.58/496.73*100</f>
        <v>110.03563304008215</v>
      </c>
      <c r="M50" s="28">
        <f>K50-J50</f>
        <v>75.417800000000057</v>
      </c>
      <c r="N50" s="29">
        <f>K50/J50</f>
        <v>1.1600675945566092</v>
      </c>
      <c r="O50" s="36">
        <v>998.69</v>
      </c>
      <c r="P50" s="36">
        <v>1178.45</v>
      </c>
    </row>
    <row r="51" spans="1:16" s="31" customFormat="1" ht="13.5">
      <c r="A51" s="20">
        <v>23</v>
      </c>
      <c r="B51" s="20"/>
      <c r="C51" s="20" t="s">
        <v>72</v>
      </c>
      <c r="D51" s="37">
        <v>0.13700000000000001</v>
      </c>
      <c r="E51" s="20" t="s">
        <v>73</v>
      </c>
      <c r="F51" s="34">
        <v>5.5E-2</v>
      </c>
      <c r="G51" s="20">
        <v>270.77</v>
      </c>
      <c r="H51" s="35">
        <v>1.1200000000000001</v>
      </c>
      <c r="I51" s="20">
        <v>303.26</v>
      </c>
      <c r="J51" s="28">
        <f t="shared" si="0"/>
        <v>357.84679999999997</v>
      </c>
      <c r="K51" s="25"/>
      <c r="L51" s="29">
        <v>1.1000000000000001</v>
      </c>
      <c r="M51" s="28"/>
      <c r="N51" s="29"/>
      <c r="O51" s="36">
        <v>949.02</v>
      </c>
      <c r="P51" s="36">
        <v>1119.8399999999999</v>
      </c>
    </row>
    <row r="52" spans="1:16" s="31" customFormat="1" ht="13.5">
      <c r="A52" s="20">
        <v>24</v>
      </c>
      <c r="B52" s="20"/>
      <c r="C52" s="20" t="s">
        <v>74</v>
      </c>
      <c r="D52" s="37">
        <v>0.16200000000000001</v>
      </c>
      <c r="E52" s="20" t="s">
        <v>75</v>
      </c>
      <c r="F52" s="34">
        <v>6.5000000000000002E-2</v>
      </c>
      <c r="G52" s="20">
        <v>270.77</v>
      </c>
      <c r="H52" s="35">
        <v>1.1200000000000001</v>
      </c>
      <c r="I52" s="20">
        <v>303.26</v>
      </c>
      <c r="J52" s="28">
        <f t="shared" si="0"/>
        <v>357.84679999999997</v>
      </c>
      <c r="K52" s="25"/>
      <c r="L52" s="29">
        <v>1.1000000000000001</v>
      </c>
      <c r="M52" s="28"/>
      <c r="N52" s="29"/>
      <c r="O52" s="36">
        <v>1179.49</v>
      </c>
      <c r="P52" s="36">
        <v>1391.8</v>
      </c>
    </row>
    <row r="53" spans="1:16" s="31" customFormat="1" ht="13.5">
      <c r="A53" s="20">
        <v>25</v>
      </c>
      <c r="B53" s="20"/>
      <c r="C53" s="20" t="s">
        <v>76</v>
      </c>
      <c r="D53" s="37">
        <v>0.18</v>
      </c>
      <c r="E53" s="20" t="s">
        <v>77</v>
      </c>
      <c r="F53" s="34">
        <v>7.1999999999999995E-2</v>
      </c>
      <c r="G53" s="20">
        <v>270.77</v>
      </c>
      <c r="H53" s="35">
        <v>1.1200000000000001</v>
      </c>
      <c r="I53" s="20">
        <v>303.26</v>
      </c>
      <c r="J53" s="28">
        <f t="shared" si="0"/>
        <v>357.84679999999997</v>
      </c>
      <c r="K53" s="25"/>
      <c r="L53" s="29">
        <v>1.1000000000000001</v>
      </c>
      <c r="M53" s="28"/>
      <c r="N53" s="29"/>
      <c r="O53" s="36">
        <v>1244.6600000000001</v>
      </c>
      <c r="P53" s="36">
        <v>1468.7</v>
      </c>
    </row>
    <row r="54" spans="1:16" s="31" customFormat="1" ht="13.5">
      <c r="A54" s="20">
        <v>26</v>
      </c>
      <c r="B54" s="20"/>
      <c r="C54" s="20" t="s">
        <v>515</v>
      </c>
      <c r="D54" s="37">
        <v>0.19700000000000001</v>
      </c>
      <c r="E54" s="20" t="s">
        <v>518</v>
      </c>
      <c r="F54" s="34">
        <v>7.9000000000000001E-2</v>
      </c>
      <c r="G54" s="20">
        <v>270.77</v>
      </c>
      <c r="H54" s="35">
        <v>1.1200000000000001</v>
      </c>
      <c r="I54" s="20">
        <v>303.26</v>
      </c>
      <c r="J54" s="28">
        <f t="shared" si="0"/>
        <v>357.84679999999997</v>
      </c>
      <c r="K54" s="25"/>
      <c r="L54" s="29">
        <v>1.1000000000000001</v>
      </c>
      <c r="M54" s="28"/>
      <c r="N54" s="29"/>
      <c r="O54" s="36">
        <v>1333</v>
      </c>
      <c r="P54" s="36">
        <f>O54*1.18</f>
        <v>1572.9399999999998</v>
      </c>
    </row>
    <row r="55" spans="1:16" s="31" customFormat="1" ht="13.5">
      <c r="A55" s="20">
        <v>27</v>
      </c>
      <c r="B55" s="20">
        <v>8256</v>
      </c>
      <c r="C55" s="20" t="s">
        <v>78</v>
      </c>
      <c r="D55" s="37">
        <v>0.28499999999999998</v>
      </c>
      <c r="E55" s="20" t="s">
        <v>79</v>
      </c>
      <c r="F55" s="34">
        <v>0.114</v>
      </c>
      <c r="G55" s="20">
        <v>687.99</v>
      </c>
      <c r="H55" s="35">
        <v>1.1200000000000001</v>
      </c>
      <c r="I55" s="20">
        <v>770.55</v>
      </c>
      <c r="J55" s="28">
        <f t="shared" si="0"/>
        <v>909.24899999999991</v>
      </c>
      <c r="K55" s="25">
        <v>1252.3800000000001</v>
      </c>
      <c r="L55" s="28">
        <f>1252.38/1138.04*100</f>
        <v>110.04709852026294</v>
      </c>
      <c r="M55" s="28">
        <f t="shared" ref="M55:M60" si="3">K55-J55</f>
        <v>343.1310000000002</v>
      </c>
      <c r="N55" s="29">
        <f t="shared" ref="N55:N60" si="4">K55/J55</f>
        <v>1.3773784738833919</v>
      </c>
      <c r="O55" s="36">
        <v>1989.07</v>
      </c>
      <c r="P55" s="36">
        <v>2347.1</v>
      </c>
    </row>
    <row r="56" spans="1:16" s="31" customFormat="1" ht="13.5">
      <c r="A56" s="20">
        <v>28</v>
      </c>
      <c r="B56" s="20">
        <v>8010</v>
      </c>
      <c r="C56" s="20" t="s">
        <v>80</v>
      </c>
      <c r="D56" s="37">
        <v>0.33800000000000002</v>
      </c>
      <c r="E56" s="20" t="s">
        <v>81</v>
      </c>
      <c r="F56" s="34">
        <v>0.13500000000000001</v>
      </c>
      <c r="G56" s="20">
        <v>958.17</v>
      </c>
      <c r="H56" s="35">
        <v>1.1200000000000001</v>
      </c>
      <c r="I56" s="20">
        <v>1073.1500000000001</v>
      </c>
      <c r="J56" s="28">
        <f t="shared" si="0"/>
        <v>1266.317</v>
      </c>
      <c r="K56" s="25">
        <v>1594.59</v>
      </c>
      <c r="L56" s="28">
        <f>1594.59/1449.63*100</f>
        <v>109.99979305064049</v>
      </c>
      <c r="M56" s="28">
        <f t="shared" si="3"/>
        <v>328.27299999999991</v>
      </c>
      <c r="N56" s="29">
        <f t="shared" si="4"/>
        <v>1.259234457090918</v>
      </c>
      <c r="O56" s="36">
        <v>2530.58</v>
      </c>
      <c r="P56" s="36">
        <v>2986.08</v>
      </c>
    </row>
    <row r="57" spans="1:16" s="31" customFormat="1" ht="13.5">
      <c r="A57" s="20">
        <v>29</v>
      </c>
      <c r="B57" s="20">
        <v>8310</v>
      </c>
      <c r="C57" s="20" t="s">
        <v>82</v>
      </c>
      <c r="D57" s="37">
        <v>0.375</v>
      </c>
      <c r="E57" s="20" t="s">
        <v>83</v>
      </c>
      <c r="F57" s="34">
        <v>0.15</v>
      </c>
      <c r="G57" s="28">
        <v>1317.8</v>
      </c>
      <c r="H57" s="35">
        <v>1.1200000000000001</v>
      </c>
      <c r="I57" s="35">
        <v>1475.94</v>
      </c>
      <c r="J57" s="28">
        <f t="shared" si="0"/>
        <v>1741.6091999999999</v>
      </c>
      <c r="K57" s="38">
        <v>1982.4</v>
      </c>
      <c r="L57" s="28">
        <f>1982.4/1801.86*100</f>
        <v>110.0196463654224</v>
      </c>
      <c r="M57" s="28">
        <f t="shared" si="3"/>
        <v>240.79080000000022</v>
      </c>
      <c r="N57" s="29">
        <f t="shared" si="4"/>
        <v>1.138257652750112</v>
      </c>
      <c r="O57" s="36">
        <v>3305.7</v>
      </c>
      <c r="P57" s="36">
        <v>3900.73</v>
      </c>
    </row>
    <row r="58" spans="1:16" s="31" customFormat="1" ht="13.5">
      <c r="A58" s="20">
        <v>30</v>
      </c>
      <c r="B58" s="20">
        <v>80016</v>
      </c>
      <c r="C58" s="20" t="s">
        <v>84</v>
      </c>
      <c r="D58" s="37">
        <v>0.41</v>
      </c>
      <c r="E58" s="20" t="s">
        <v>85</v>
      </c>
      <c r="F58" s="34">
        <v>0.16400000000000001</v>
      </c>
      <c r="G58" s="20">
        <v>1594.86</v>
      </c>
      <c r="H58" s="35">
        <v>1.1200000000000001</v>
      </c>
      <c r="I58" s="20">
        <v>1786.24</v>
      </c>
      <c r="J58" s="28">
        <f t="shared" si="0"/>
        <v>2107.7631999999999</v>
      </c>
      <c r="K58" s="39">
        <v>2490.6</v>
      </c>
      <c r="L58" s="28">
        <f>2490.6/2264.18*100</f>
        <v>110.00008833219974</v>
      </c>
      <c r="M58" s="28">
        <f t="shared" si="3"/>
        <v>382.83680000000004</v>
      </c>
      <c r="N58" s="29">
        <f t="shared" si="4"/>
        <v>1.18163178861838</v>
      </c>
      <c r="O58" s="36">
        <v>4153.79</v>
      </c>
      <c r="P58" s="36">
        <v>4901.47</v>
      </c>
    </row>
    <row r="59" spans="1:16" s="31" customFormat="1" ht="13.5">
      <c r="A59" s="20">
        <v>31</v>
      </c>
      <c r="B59" s="20"/>
      <c r="C59" s="20" t="s">
        <v>86</v>
      </c>
      <c r="D59" s="37">
        <v>0.46300000000000002</v>
      </c>
      <c r="E59" s="20" t="s">
        <v>87</v>
      </c>
      <c r="F59" s="34">
        <v>0.185</v>
      </c>
      <c r="G59" s="20">
        <v>1594.86</v>
      </c>
      <c r="H59" s="35">
        <v>1.1200000000000001</v>
      </c>
      <c r="I59" s="20">
        <v>1786.24</v>
      </c>
      <c r="J59" s="28">
        <f t="shared" si="0"/>
        <v>2107.7631999999999</v>
      </c>
      <c r="K59" s="39">
        <v>2490.6</v>
      </c>
      <c r="L59" s="28">
        <f>2490.6/2264.18*100</f>
        <v>110.00008833219974</v>
      </c>
      <c r="M59" s="28">
        <f t="shared" si="3"/>
        <v>382.83680000000004</v>
      </c>
      <c r="N59" s="29">
        <f t="shared" si="4"/>
        <v>1.18163178861838</v>
      </c>
      <c r="O59" s="36">
        <v>3941.98</v>
      </c>
      <c r="P59" s="36">
        <v>4651.54</v>
      </c>
    </row>
    <row r="60" spans="1:16" s="31" customFormat="1" ht="13.5">
      <c r="A60" s="20">
        <v>32</v>
      </c>
      <c r="B60" s="20"/>
      <c r="C60" s="20" t="s">
        <v>88</v>
      </c>
      <c r="D60" s="37">
        <v>0.5</v>
      </c>
      <c r="E60" s="20" t="s">
        <v>89</v>
      </c>
      <c r="F60" s="34">
        <v>0.2</v>
      </c>
      <c r="G60" s="20">
        <v>1594.86</v>
      </c>
      <c r="H60" s="35">
        <v>1.1200000000000001</v>
      </c>
      <c r="I60" s="20">
        <v>1786.24</v>
      </c>
      <c r="J60" s="28">
        <f t="shared" si="0"/>
        <v>2107.7631999999999</v>
      </c>
      <c r="K60" s="39">
        <v>2490.6</v>
      </c>
      <c r="L60" s="28">
        <f>2490.6/2264.18*100</f>
        <v>110.00008833219974</v>
      </c>
      <c r="M60" s="28">
        <f t="shared" si="3"/>
        <v>382.83680000000004</v>
      </c>
      <c r="N60" s="29">
        <f t="shared" si="4"/>
        <v>1.18163178861838</v>
      </c>
      <c r="O60" s="36">
        <v>6262.8</v>
      </c>
      <c r="P60" s="36">
        <v>7390.1</v>
      </c>
    </row>
    <row r="61" spans="1:16" s="40" customFormat="1" ht="14.25" customHeight="1">
      <c r="A61" s="70" t="s">
        <v>544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</row>
    <row r="62" spans="1:16" s="31" customFormat="1" ht="13.5">
      <c r="A62" s="20">
        <v>33</v>
      </c>
      <c r="B62" s="20">
        <v>81490</v>
      </c>
      <c r="C62" s="20" t="s">
        <v>90</v>
      </c>
      <c r="D62" s="27">
        <v>0.67</v>
      </c>
      <c r="E62" s="20" t="s">
        <v>91</v>
      </c>
      <c r="F62" s="27">
        <v>0.46600000000000003</v>
      </c>
      <c r="G62" s="20">
        <v>1340.1</v>
      </c>
      <c r="H62" s="20">
        <v>1.1200000000000001</v>
      </c>
      <c r="I62" s="20">
        <v>1500.91</v>
      </c>
      <c r="J62" s="28">
        <v>1771.07</v>
      </c>
      <c r="K62" s="25">
        <v>2051.0500000000002</v>
      </c>
      <c r="L62" s="29">
        <v>1</v>
      </c>
      <c r="M62" s="28">
        <f t="shared" ref="M62:M67" si="5">K62-J62</f>
        <v>279.98000000000025</v>
      </c>
      <c r="N62" s="29">
        <f t="shared" ref="N62:N67" si="6">K62/J62</f>
        <v>1.1580852253157696</v>
      </c>
      <c r="O62" s="30">
        <v>3427.9</v>
      </c>
      <c r="P62" s="30">
        <v>4044.92</v>
      </c>
    </row>
    <row r="63" spans="1:16" s="31" customFormat="1" ht="13.5">
      <c r="A63" s="20">
        <v>34</v>
      </c>
      <c r="B63" s="20">
        <v>8149</v>
      </c>
      <c r="C63" s="20" t="s">
        <v>92</v>
      </c>
      <c r="D63" s="27">
        <v>0.83</v>
      </c>
      <c r="E63" s="20" t="s">
        <v>93</v>
      </c>
      <c r="F63" s="27">
        <v>0.58299999999999996</v>
      </c>
      <c r="G63" s="20">
        <v>1693.22</v>
      </c>
      <c r="H63" s="20">
        <v>1.1200000000000001</v>
      </c>
      <c r="I63" s="20">
        <v>1896.41</v>
      </c>
      <c r="J63" s="28">
        <v>2237.7600000000002</v>
      </c>
      <c r="K63" s="25">
        <v>2566.02</v>
      </c>
      <c r="L63" s="29">
        <v>1</v>
      </c>
      <c r="M63" s="28">
        <f t="shared" si="5"/>
        <v>328.25999999999976</v>
      </c>
      <c r="N63" s="29">
        <f t="shared" si="6"/>
        <v>1.1466913341913341</v>
      </c>
      <c r="O63" s="30">
        <v>4288.55</v>
      </c>
      <c r="P63" s="30">
        <v>5060.49</v>
      </c>
    </row>
    <row r="64" spans="1:16" s="31" customFormat="1" ht="13.5" customHeight="1">
      <c r="A64" s="20">
        <v>35</v>
      </c>
      <c r="B64" s="20">
        <v>83060</v>
      </c>
      <c r="C64" s="20" t="s">
        <v>94</v>
      </c>
      <c r="D64" s="27">
        <v>0.75</v>
      </c>
      <c r="E64" s="20" t="s">
        <v>95</v>
      </c>
      <c r="F64" s="20">
        <v>0.52</v>
      </c>
      <c r="G64" s="20">
        <v>1510.4</v>
      </c>
      <c r="H64" s="20">
        <v>1.1200000000000001</v>
      </c>
      <c r="I64" s="20">
        <v>1691.65</v>
      </c>
      <c r="J64" s="20">
        <v>1996.15</v>
      </c>
      <c r="K64" s="25">
        <v>2288.73</v>
      </c>
      <c r="L64" s="29">
        <v>1</v>
      </c>
      <c r="M64" s="28">
        <f t="shared" si="5"/>
        <v>292.57999999999993</v>
      </c>
      <c r="N64" s="29">
        <f t="shared" si="6"/>
        <v>1.1465721513914284</v>
      </c>
      <c r="O64" s="30">
        <v>3825.12</v>
      </c>
      <c r="P64" s="30">
        <v>4513.6400000000003</v>
      </c>
    </row>
    <row r="65" spans="1:16" s="31" customFormat="1" ht="13.5">
      <c r="A65" s="20">
        <v>36</v>
      </c>
      <c r="B65" s="20">
        <v>8306</v>
      </c>
      <c r="C65" s="20" t="s">
        <v>96</v>
      </c>
      <c r="D65" s="27">
        <v>0.92</v>
      </c>
      <c r="E65" s="20" t="s">
        <v>97</v>
      </c>
      <c r="F65" s="27">
        <v>0.65</v>
      </c>
      <c r="G65" s="20">
        <v>2226.86</v>
      </c>
      <c r="H65" s="20">
        <v>1.1200000000000001</v>
      </c>
      <c r="I65" s="20">
        <v>2494.08</v>
      </c>
      <c r="J65" s="20">
        <v>2943.01</v>
      </c>
      <c r="K65" s="25">
        <v>2860.91</v>
      </c>
      <c r="L65" s="29">
        <v>1</v>
      </c>
      <c r="M65" s="28">
        <f t="shared" si="5"/>
        <v>-82.100000000000364</v>
      </c>
      <c r="N65" s="29">
        <f t="shared" si="6"/>
        <v>0.97210339074620866</v>
      </c>
      <c r="O65" s="30">
        <v>4781.3999999999996</v>
      </c>
      <c r="P65" s="30">
        <v>5642.05</v>
      </c>
    </row>
    <row r="66" spans="1:16" s="31" customFormat="1" ht="13.5">
      <c r="A66" s="20">
        <v>37</v>
      </c>
      <c r="B66" s="20">
        <v>83050</v>
      </c>
      <c r="C66" s="20" t="s">
        <v>98</v>
      </c>
      <c r="D66" s="27">
        <v>0.77</v>
      </c>
      <c r="E66" s="20" t="s">
        <v>99</v>
      </c>
      <c r="F66" s="27">
        <v>0.54</v>
      </c>
      <c r="G66" s="20">
        <v>1599.31</v>
      </c>
      <c r="H66" s="20">
        <v>1.1200000000000001</v>
      </c>
      <c r="I66" s="20">
        <v>1791.23</v>
      </c>
      <c r="J66" s="20">
        <v>2113.65</v>
      </c>
      <c r="K66" s="25">
        <v>2376.7600000000002</v>
      </c>
      <c r="L66" s="29">
        <v>1</v>
      </c>
      <c r="M66" s="28">
        <f t="shared" si="5"/>
        <v>263.11000000000013</v>
      </c>
      <c r="N66" s="29">
        <f t="shared" si="6"/>
        <v>1.1244813474321671</v>
      </c>
      <c r="O66" s="30">
        <v>3972.24</v>
      </c>
      <c r="P66" s="30">
        <v>4687.24</v>
      </c>
    </row>
    <row r="67" spans="1:16" s="31" customFormat="1" ht="13.5">
      <c r="A67" s="20">
        <v>38</v>
      </c>
      <c r="B67" s="20">
        <v>8305</v>
      </c>
      <c r="C67" s="20" t="s">
        <v>100</v>
      </c>
      <c r="D67" s="27">
        <v>0.97</v>
      </c>
      <c r="E67" s="20" t="s">
        <v>101</v>
      </c>
      <c r="F67" s="27">
        <v>0.68</v>
      </c>
      <c r="G67" s="20">
        <v>2327.63</v>
      </c>
      <c r="H67" s="20">
        <v>1.1200000000000001</v>
      </c>
      <c r="I67" s="28">
        <v>2606.9499999999998</v>
      </c>
      <c r="J67" s="20">
        <v>3076.2</v>
      </c>
      <c r="K67" s="25">
        <v>2992.95</v>
      </c>
      <c r="L67" s="29">
        <v>1</v>
      </c>
      <c r="M67" s="28">
        <f t="shared" si="5"/>
        <v>-83.25</v>
      </c>
      <c r="N67" s="29">
        <f t="shared" si="6"/>
        <v>0.97293739028671733</v>
      </c>
      <c r="O67" s="30">
        <v>5002.08</v>
      </c>
      <c r="P67" s="30">
        <v>5902.45</v>
      </c>
    </row>
    <row r="68" spans="1:16" s="31" customFormat="1" ht="12.75" customHeight="1">
      <c r="A68" s="20">
        <v>41</v>
      </c>
      <c r="B68" s="20">
        <v>81531</v>
      </c>
      <c r="C68" s="20" t="s">
        <v>102</v>
      </c>
      <c r="D68" s="27">
        <v>0.91</v>
      </c>
      <c r="E68" s="20" t="s">
        <v>103</v>
      </c>
      <c r="F68" s="27">
        <v>0.623</v>
      </c>
      <c r="G68" s="20">
        <v>1813.02</v>
      </c>
      <c r="H68" s="20">
        <v>1.1200000000000001</v>
      </c>
      <c r="I68" s="20">
        <v>2030.58</v>
      </c>
      <c r="J68" s="28">
        <v>2396.08</v>
      </c>
      <c r="K68" s="25">
        <v>2742.07</v>
      </c>
      <c r="L68" s="29">
        <v>1</v>
      </c>
      <c r="M68" s="28">
        <f t="shared" ref="M68:M87" si="7">K68-J68</f>
        <v>345.99000000000024</v>
      </c>
      <c r="N68" s="29">
        <f t="shared" ref="N68:N87" si="8">K68/J68</f>
        <v>1.1443983506393778</v>
      </c>
      <c r="O68" s="30">
        <v>4582.79</v>
      </c>
      <c r="P68" s="30">
        <v>5407.69</v>
      </c>
    </row>
    <row r="69" spans="1:16" s="31" customFormat="1" ht="13.5">
      <c r="A69" s="20">
        <v>42</v>
      </c>
      <c r="B69" s="20">
        <v>8153</v>
      </c>
      <c r="C69" s="20" t="s">
        <v>104</v>
      </c>
      <c r="D69" s="37">
        <v>1.19</v>
      </c>
      <c r="E69" s="20" t="s">
        <v>105</v>
      </c>
      <c r="F69" s="37">
        <v>0.78</v>
      </c>
      <c r="G69" s="20">
        <v>2247.2399999999998</v>
      </c>
      <c r="H69" s="35">
        <v>1.1200000000000001</v>
      </c>
      <c r="I69" s="20">
        <v>2516.91</v>
      </c>
      <c r="J69" s="28">
        <v>2969.95</v>
      </c>
      <c r="K69" s="25">
        <v>3433.09</v>
      </c>
      <c r="L69" s="29">
        <v>1</v>
      </c>
      <c r="M69" s="28">
        <f t="shared" si="7"/>
        <v>463.14000000000033</v>
      </c>
      <c r="N69" s="29">
        <f t="shared" si="8"/>
        <v>1.1559420192259131</v>
      </c>
      <c r="O69" s="30">
        <v>5737.79</v>
      </c>
      <c r="P69" s="30">
        <v>6770.46</v>
      </c>
    </row>
    <row r="70" spans="1:16" s="31" customFormat="1" ht="13.5">
      <c r="A70" s="20">
        <v>45</v>
      </c>
      <c r="B70" s="20">
        <v>83320</v>
      </c>
      <c r="C70" s="20" t="s">
        <v>106</v>
      </c>
      <c r="D70" s="37">
        <v>1.01</v>
      </c>
      <c r="E70" s="20" t="s">
        <v>107</v>
      </c>
      <c r="F70" s="37">
        <v>0.7</v>
      </c>
      <c r="G70" s="20">
        <v>2034.98</v>
      </c>
      <c r="H70" s="35">
        <v>1.1200000000000001</v>
      </c>
      <c r="I70" s="20">
        <v>2279.1799999999998</v>
      </c>
      <c r="J70" s="28">
        <v>2689.43</v>
      </c>
      <c r="K70" s="25">
        <v>3229.66</v>
      </c>
      <c r="L70" s="29">
        <v>1</v>
      </c>
      <c r="M70" s="28">
        <f t="shared" si="7"/>
        <v>540.23</v>
      </c>
      <c r="N70" s="29">
        <f t="shared" si="8"/>
        <v>1.2008715601447146</v>
      </c>
      <c r="O70" s="30">
        <v>5149.2</v>
      </c>
      <c r="P70" s="30">
        <v>6076.06</v>
      </c>
    </row>
    <row r="71" spans="1:16" s="31" customFormat="1" ht="13.5">
      <c r="A71" s="20">
        <v>46</v>
      </c>
      <c r="B71" s="20">
        <v>8332</v>
      </c>
      <c r="C71" s="20" t="s">
        <v>108</v>
      </c>
      <c r="D71" s="37">
        <v>1.34</v>
      </c>
      <c r="E71" s="20" t="s">
        <v>109</v>
      </c>
      <c r="F71" s="37">
        <v>0.88</v>
      </c>
      <c r="G71" s="20">
        <v>2528.3000000000002</v>
      </c>
      <c r="H71" s="35">
        <v>1.1200000000000001</v>
      </c>
      <c r="I71" s="20">
        <v>2831.7</v>
      </c>
      <c r="J71" s="28">
        <v>3341.41</v>
      </c>
      <c r="K71" s="25">
        <v>4060.14</v>
      </c>
      <c r="L71" s="29">
        <v>1</v>
      </c>
      <c r="M71" s="28">
        <f t="shared" si="7"/>
        <v>718.73</v>
      </c>
      <c r="N71" s="29">
        <f t="shared" si="8"/>
        <v>1.2150978179870175</v>
      </c>
      <c r="O71" s="30">
        <v>6473.28</v>
      </c>
      <c r="P71" s="30">
        <v>7638.47</v>
      </c>
    </row>
    <row r="72" spans="1:16" s="31" customFormat="1" ht="13.5">
      <c r="A72" s="20">
        <v>47</v>
      </c>
      <c r="B72" s="20">
        <v>83940</v>
      </c>
      <c r="C72" s="20" t="s">
        <v>110</v>
      </c>
      <c r="D72" s="37">
        <v>1.05</v>
      </c>
      <c r="E72" s="20" t="s">
        <v>111</v>
      </c>
      <c r="F72" s="37">
        <v>0.73</v>
      </c>
      <c r="G72" s="20">
        <v>2154.54</v>
      </c>
      <c r="H72" s="35">
        <v>1.1200000000000001</v>
      </c>
      <c r="I72" s="20">
        <v>2413.08</v>
      </c>
      <c r="J72" s="28">
        <v>2847.43</v>
      </c>
      <c r="K72" s="25">
        <v>3368.07</v>
      </c>
      <c r="L72" s="29">
        <v>1</v>
      </c>
      <c r="M72" s="28">
        <f t="shared" si="7"/>
        <v>520.64000000000033</v>
      </c>
      <c r="N72" s="29">
        <f t="shared" si="8"/>
        <v>1.1828455835613167</v>
      </c>
      <c r="O72" s="30">
        <v>5369.88</v>
      </c>
      <c r="P72" s="30">
        <v>6336.46</v>
      </c>
    </row>
    <row r="73" spans="1:16" s="31" customFormat="1" ht="13.5">
      <c r="A73" s="20">
        <v>48</v>
      </c>
      <c r="B73" s="20">
        <v>8394</v>
      </c>
      <c r="C73" s="20" t="s">
        <v>112</v>
      </c>
      <c r="D73" s="37">
        <v>1.3</v>
      </c>
      <c r="E73" s="20" t="s">
        <v>113</v>
      </c>
      <c r="F73" s="37">
        <v>0.91</v>
      </c>
      <c r="G73" s="20">
        <v>2690.28</v>
      </c>
      <c r="H73" s="35">
        <v>1.1200000000000001</v>
      </c>
      <c r="I73" s="20">
        <v>3013.11</v>
      </c>
      <c r="J73" s="28">
        <v>3555.47</v>
      </c>
      <c r="K73" s="25">
        <v>4198.5600000000004</v>
      </c>
      <c r="L73" s="29">
        <v>1</v>
      </c>
      <c r="M73" s="28">
        <f t="shared" si="7"/>
        <v>643.0900000000006</v>
      </c>
      <c r="N73" s="29">
        <f t="shared" si="8"/>
        <v>1.180873414766543</v>
      </c>
      <c r="O73" s="30">
        <v>6693.96</v>
      </c>
      <c r="P73" s="30">
        <v>7898.87</v>
      </c>
    </row>
    <row r="74" spans="1:16" s="31" customFormat="1" ht="13.5">
      <c r="A74" s="20">
        <v>49</v>
      </c>
      <c r="B74" s="20">
        <v>81450</v>
      </c>
      <c r="C74" s="20" t="s">
        <v>114</v>
      </c>
      <c r="D74" s="37">
        <v>1.1100000000000001</v>
      </c>
      <c r="E74" s="20" t="s">
        <v>115</v>
      </c>
      <c r="F74" s="37">
        <v>0.79</v>
      </c>
      <c r="G74" s="20">
        <v>2286.8000000000002</v>
      </c>
      <c r="H74" s="35">
        <v>1.1200000000000001</v>
      </c>
      <c r="I74" s="20">
        <v>2561.2199999999998</v>
      </c>
      <c r="J74" s="28">
        <v>3022.24</v>
      </c>
      <c r="K74" s="25">
        <v>3644.9</v>
      </c>
      <c r="L74" s="29">
        <v>1</v>
      </c>
      <c r="M74" s="28">
        <f t="shared" si="7"/>
        <v>622.66000000000031</v>
      </c>
      <c r="N74" s="29">
        <f t="shared" si="8"/>
        <v>1.2060259939647415</v>
      </c>
      <c r="O74" s="30">
        <v>5811.24</v>
      </c>
      <c r="P74" s="30">
        <v>6857.26</v>
      </c>
    </row>
    <row r="75" spans="1:16" s="31" customFormat="1" ht="13.5">
      <c r="A75" s="20">
        <v>50</v>
      </c>
      <c r="B75" s="20">
        <v>8145</v>
      </c>
      <c r="C75" s="20" t="s">
        <v>116</v>
      </c>
      <c r="D75" s="37">
        <v>1.47</v>
      </c>
      <c r="E75" s="20" t="s">
        <v>117</v>
      </c>
      <c r="F75" s="37">
        <v>0.98</v>
      </c>
      <c r="G75" s="20">
        <v>2881.98</v>
      </c>
      <c r="H75" s="35">
        <v>1.1200000000000001</v>
      </c>
      <c r="I75" s="20">
        <v>3227.82</v>
      </c>
      <c r="J75" s="28">
        <v>3808.83</v>
      </c>
      <c r="K75" s="25">
        <v>4521.5200000000004</v>
      </c>
      <c r="L75" s="29">
        <v>1</v>
      </c>
      <c r="M75" s="28">
        <f t="shared" si="7"/>
        <v>712.69000000000051</v>
      </c>
      <c r="N75" s="29">
        <f t="shared" si="8"/>
        <v>1.1871152033564114</v>
      </c>
      <c r="O75" s="30">
        <v>7208.88</v>
      </c>
      <c r="P75" s="30">
        <v>8506.48</v>
      </c>
    </row>
    <row r="76" spans="1:16" s="31" customFormat="1" ht="13.5">
      <c r="A76" s="20">
        <v>51</v>
      </c>
      <c r="B76" s="20">
        <v>83210</v>
      </c>
      <c r="C76" s="20" t="s">
        <v>118</v>
      </c>
      <c r="D76" s="37">
        <v>1.23</v>
      </c>
      <c r="E76" s="20" t="s">
        <v>119</v>
      </c>
      <c r="F76" s="37">
        <v>0.86</v>
      </c>
      <c r="G76" s="20">
        <v>2561.7399999999998</v>
      </c>
      <c r="H76" s="35">
        <v>1.1200000000000001</v>
      </c>
      <c r="I76" s="20">
        <v>2869.15</v>
      </c>
      <c r="J76" s="28">
        <v>3385.6</v>
      </c>
      <c r="K76" s="25">
        <v>3967.87</v>
      </c>
      <c r="L76" s="29">
        <v>1</v>
      </c>
      <c r="M76" s="28">
        <f t="shared" si="7"/>
        <v>582.27</v>
      </c>
      <c r="N76" s="29">
        <f t="shared" si="8"/>
        <v>1.1719842863894141</v>
      </c>
      <c r="O76" s="30">
        <v>6326.16</v>
      </c>
      <c r="P76" s="30">
        <v>7464.87</v>
      </c>
    </row>
    <row r="77" spans="1:16" s="31" customFormat="1" ht="13.5">
      <c r="A77" s="20">
        <v>52</v>
      </c>
      <c r="B77" s="20">
        <v>8321</v>
      </c>
      <c r="C77" s="20" t="s">
        <v>120</v>
      </c>
      <c r="D77" s="37">
        <v>1.54</v>
      </c>
      <c r="E77" s="20" t="s">
        <v>121</v>
      </c>
      <c r="F77" s="37">
        <v>1.08</v>
      </c>
      <c r="G77" s="20">
        <v>3747.89</v>
      </c>
      <c r="H77" s="35">
        <v>1.1200000000000001</v>
      </c>
      <c r="I77" s="20">
        <v>4197.6400000000003</v>
      </c>
      <c r="J77" s="28">
        <v>4953.22</v>
      </c>
      <c r="K77" s="25">
        <v>4982.8999999999996</v>
      </c>
      <c r="L77" s="29">
        <v>1</v>
      </c>
      <c r="M77" s="28">
        <f t="shared" si="7"/>
        <v>29.679999999999382</v>
      </c>
      <c r="N77" s="29">
        <f t="shared" si="8"/>
        <v>1.0059920617295415</v>
      </c>
      <c r="O77" s="30">
        <v>7944.48</v>
      </c>
      <c r="P77" s="30">
        <v>9374.49</v>
      </c>
    </row>
    <row r="78" spans="1:16" s="31" customFormat="1" ht="13.5">
      <c r="A78" s="20">
        <v>53</v>
      </c>
      <c r="B78" s="20">
        <v>81520</v>
      </c>
      <c r="C78" s="20" t="s">
        <v>122</v>
      </c>
      <c r="D78" s="37">
        <v>1.32</v>
      </c>
      <c r="E78" s="20" t="s">
        <v>123</v>
      </c>
      <c r="F78" s="37">
        <v>0.93700000000000006</v>
      </c>
      <c r="G78" s="20">
        <v>2787.55</v>
      </c>
      <c r="H78" s="35">
        <v>1.1200000000000001</v>
      </c>
      <c r="I78" s="20">
        <v>3122.06</v>
      </c>
      <c r="J78" s="28">
        <v>3684.03</v>
      </c>
      <c r="K78" s="25">
        <v>4323.13</v>
      </c>
      <c r="L78" s="29">
        <v>1</v>
      </c>
      <c r="M78" s="28">
        <f t="shared" si="7"/>
        <v>639.09999999999991</v>
      </c>
      <c r="N78" s="29">
        <f t="shared" si="8"/>
        <v>1.1734785004465218</v>
      </c>
      <c r="O78" s="30">
        <v>6892.57</v>
      </c>
      <c r="P78" s="30">
        <v>8133.23</v>
      </c>
    </row>
    <row r="79" spans="1:16" s="31" customFormat="1" ht="13.5">
      <c r="A79" s="20">
        <v>54</v>
      </c>
      <c r="B79" s="20">
        <v>8152</v>
      </c>
      <c r="C79" s="20" t="s">
        <v>124</v>
      </c>
      <c r="D79" s="37">
        <v>1.75</v>
      </c>
      <c r="E79" s="20" t="s">
        <v>125</v>
      </c>
      <c r="F79" s="37">
        <v>1.17</v>
      </c>
      <c r="G79" s="20">
        <v>3487.25</v>
      </c>
      <c r="H79" s="35">
        <v>1.1200000000000001</v>
      </c>
      <c r="I79" s="20">
        <v>3905.72</v>
      </c>
      <c r="J79" s="28">
        <v>4608.75</v>
      </c>
      <c r="K79" s="25">
        <v>5398.15</v>
      </c>
      <c r="L79" s="29">
        <v>1</v>
      </c>
      <c r="M79" s="28">
        <f t="shared" si="7"/>
        <v>789.39999999999964</v>
      </c>
      <c r="N79" s="29">
        <f t="shared" si="8"/>
        <v>1.1712828858150257</v>
      </c>
      <c r="O79" s="30">
        <v>8606.52</v>
      </c>
      <c r="P79" s="30">
        <v>10155.69</v>
      </c>
    </row>
    <row r="80" spans="1:16" s="31" customFormat="1" ht="13.5">
      <c r="A80" s="20">
        <v>57</v>
      </c>
      <c r="B80" s="20">
        <v>84580</v>
      </c>
      <c r="C80" s="20" t="s">
        <v>126</v>
      </c>
      <c r="D80" s="37">
        <v>1.46</v>
      </c>
      <c r="E80" s="20" t="s">
        <v>127</v>
      </c>
      <c r="F80" s="37">
        <v>1.02</v>
      </c>
      <c r="G80" s="20">
        <v>3373.2</v>
      </c>
      <c r="H80" s="35">
        <v>1.1200000000000001</v>
      </c>
      <c r="I80" s="20">
        <v>3777.98</v>
      </c>
      <c r="J80" s="28">
        <v>4458.0200000000004</v>
      </c>
      <c r="K80" s="25">
        <v>4706.08</v>
      </c>
      <c r="L80" s="29">
        <v>1</v>
      </c>
      <c r="M80" s="28">
        <f t="shared" si="7"/>
        <v>248.05999999999949</v>
      </c>
      <c r="N80" s="29">
        <f t="shared" si="8"/>
        <v>1.0556435368167929</v>
      </c>
      <c r="O80" s="30">
        <v>7503.12</v>
      </c>
      <c r="P80" s="30">
        <v>8853.68</v>
      </c>
    </row>
    <row r="81" spans="1:16" s="31" customFormat="1" ht="13.5">
      <c r="A81" s="20">
        <v>58</v>
      </c>
      <c r="B81" s="20">
        <v>8458</v>
      </c>
      <c r="C81" s="20" t="s">
        <v>128</v>
      </c>
      <c r="D81" s="37">
        <v>1.82</v>
      </c>
      <c r="E81" s="20" t="s">
        <v>129</v>
      </c>
      <c r="F81" s="37">
        <v>1.27</v>
      </c>
      <c r="G81" s="20">
        <v>3982.53</v>
      </c>
      <c r="H81" s="35">
        <v>1.1200000000000001</v>
      </c>
      <c r="I81" s="20">
        <v>4460.43</v>
      </c>
      <c r="J81" s="28">
        <v>5263.31</v>
      </c>
      <c r="K81" s="25">
        <v>5859.53</v>
      </c>
      <c r="L81" s="29">
        <v>1</v>
      </c>
      <c r="M81" s="28">
        <f t="shared" si="7"/>
        <v>596.21999999999935</v>
      </c>
      <c r="N81" s="29">
        <f t="shared" si="8"/>
        <v>1.1132785262505913</v>
      </c>
      <c r="O81" s="30">
        <v>9342.1200000000008</v>
      </c>
      <c r="P81" s="30">
        <v>11023.7</v>
      </c>
    </row>
    <row r="82" spans="1:16" s="31" customFormat="1" ht="13.5">
      <c r="A82" s="20">
        <v>59</v>
      </c>
      <c r="B82" s="20">
        <v>81551</v>
      </c>
      <c r="C82" s="20" t="s">
        <v>130</v>
      </c>
      <c r="D82" s="37">
        <v>1.53</v>
      </c>
      <c r="E82" s="20" t="s">
        <v>131</v>
      </c>
      <c r="F82" s="37">
        <v>1.0900000000000001</v>
      </c>
      <c r="G82" s="20">
        <v>3310.26</v>
      </c>
      <c r="H82" s="35">
        <v>1.1200000000000001</v>
      </c>
      <c r="I82" s="20">
        <v>3707.49</v>
      </c>
      <c r="J82" s="28">
        <v>4374.84</v>
      </c>
      <c r="K82" s="25">
        <v>5029.04</v>
      </c>
      <c r="L82" s="29">
        <v>1</v>
      </c>
      <c r="M82" s="28">
        <f t="shared" si="7"/>
        <v>654.19999999999982</v>
      </c>
      <c r="N82" s="29">
        <f t="shared" si="8"/>
        <v>1.1495368973493887</v>
      </c>
      <c r="O82" s="30">
        <v>8018.04</v>
      </c>
      <c r="P82" s="30">
        <v>9461.2900000000009</v>
      </c>
    </row>
    <row r="83" spans="1:16" s="31" customFormat="1" ht="13.5">
      <c r="A83" s="20">
        <v>60</v>
      </c>
      <c r="B83" s="20">
        <v>8155</v>
      </c>
      <c r="C83" s="20" t="s">
        <v>132</v>
      </c>
      <c r="D83" s="37">
        <v>2.02</v>
      </c>
      <c r="E83" s="20" t="s">
        <v>133</v>
      </c>
      <c r="F83" s="37">
        <v>1.37</v>
      </c>
      <c r="G83" s="20">
        <v>4200.8</v>
      </c>
      <c r="H83" s="35">
        <v>1.1200000000000001</v>
      </c>
      <c r="I83" s="20">
        <v>4704.8999999999996</v>
      </c>
      <c r="J83" s="28">
        <v>5551.78</v>
      </c>
      <c r="K83" s="25">
        <v>6320.91</v>
      </c>
      <c r="L83" s="29">
        <v>1</v>
      </c>
      <c r="M83" s="28">
        <f t="shared" si="7"/>
        <v>769.13000000000011</v>
      </c>
      <c r="N83" s="29">
        <f t="shared" si="8"/>
        <v>1.1385375501190609</v>
      </c>
      <c r="O83" s="30">
        <v>10077.719999999999</v>
      </c>
      <c r="P83" s="30">
        <v>11891.71</v>
      </c>
    </row>
    <row r="84" spans="1:16" s="31" customFormat="1" ht="13.5">
      <c r="A84" s="20">
        <v>61</v>
      </c>
      <c r="B84" s="20"/>
      <c r="C84" s="20" t="s">
        <v>522</v>
      </c>
      <c r="D84" s="37">
        <v>1.625</v>
      </c>
      <c r="E84" s="20" t="s">
        <v>525</v>
      </c>
      <c r="F84" s="37">
        <v>1.121</v>
      </c>
      <c r="G84" s="20"/>
      <c r="H84" s="35"/>
      <c r="I84" s="20"/>
      <c r="J84" s="28"/>
      <c r="K84" s="25"/>
      <c r="L84" s="29"/>
      <c r="M84" s="28"/>
      <c r="N84" s="29"/>
      <c r="O84" s="30">
        <v>8389.83</v>
      </c>
      <c r="P84" s="30">
        <f>O84*1.18</f>
        <v>9899.9993999999988</v>
      </c>
    </row>
    <row r="85" spans="1:16" s="31" customFormat="1" ht="13.5">
      <c r="A85" s="20">
        <v>62</v>
      </c>
      <c r="B85" s="20"/>
      <c r="C85" s="20" t="s">
        <v>521</v>
      </c>
      <c r="D85" s="37">
        <v>2.133</v>
      </c>
      <c r="E85" s="20" t="s">
        <v>526</v>
      </c>
      <c r="F85" s="37">
        <v>1.403</v>
      </c>
      <c r="G85" s="20"/>
      <c r="H85" s="35"/>
      <c r="I85" s="20"/>
      <c r="J85" s="28"/>
      <c r="K85" s="25"/>
      <c r="L85" s="29"/>
      <c r="M85" s="28"/>
      <c r="N85" s="29"/>
      <c r="O85" s="30">
        <v>10684.36</v>
      </c>
      <c r="P85" s="30">
        <f>O85*1.18</f>
        <v>12607.5448</v>
      </c>
    </row>
    <row r="86" spans="1:16" s="31" customFormat="1" ht="13.5">
      <c r="A86" s="20">
        <v>63</v>
      </c>
      <c r="B86" s="20">
        <v>86090</v>
      </c>
      <c r="C86" s="20" t="s">
        <v>134</v>
      </c>
      <c r="D86" s="37">
        <v>1.68</v>
      </c>
      <c r="E86" s="20" t="s">
        <v>135</v>
      </c>
      <c r="F86" s="37">
        <v>1.173</v>
      </c>
      <c r="G86" s="20">
        <v>3628.87</v>
      </c>
      <c r="H86" s="35">
        <v>1.1200000000000001</v>
      </c>
      <c r="I86" s="20">
        <v>4064.33</v>
      </c>
      <c r="J86" s="28">
        <v>4795.91</v>
      </c>
      <c r="K86" s="25">
        <v>5674.97</v>
      </c>
      <c r="L86" s="29">
        <v>1</v>
      </c>
      <c r="M86" s="28">
        <f t="shared" si="7"/>
        <v>879.0600000000004</v>
      </c>
      <c r="N86" s="29">
        <f t="shared" si="8"/>
        <v>1.1832936814911039</v>
      </c>
      <c r="O86" s="30">
        <v>8965.24</v>
      </c>
      <c r="P86" s="30">
        <v>10578.98</v>
      </c>
    </row>
    <row r="87" spans="1:16" s="31" customFormat="1" ht="13.5">
      <c r="A87" s="20">
        <v>64</v>
      </c>
      <c r="B87" s="20">
        <v>86090</v>
      </c>
      <c r="C87" s="20" t="s">
        <v>136</v>
      </c>
      <c r="D87" s="27">
        <v>2.1</v>
      </c>
      <c r="E87" s="20" t="s">
        <v>137</v>
      </c>
      <c r="F87" s="27">
        <v>1.47</v>
      </c>
      <c r="G87" s="20">
        <v>4808.29</v>
      </c>
      <c r="H87" s="20">
        <v>1.1200000000000001</v>
      </c>
      <c r="I87" s="20">
        <v>5385.28</v>
      </c>
      <c r="J87" s="20">
        <v>6354.63</v>
      </c>
      <c r="K87" s="25">
        <v>7111.86</v>
      </c>
      <c r="L87" s="29">
        <v>1</v>
      </c>
      <c r="M87" s="28">
        <f t="shared" si="7"/>
        <v>757.22999999999956</v>
      </c>
      <c r="N87" s="29">
        <f t="shared" si="8"/>
        <v>1.1191619338970167</v>
      </c>
      <c r="O87" s="30">
        <v>11235.21</v>
      </c>
      <c r="P87" s="30">
        <v>13257.55</v>
      </c>
    </row>
    <row r="88" spans="1:16" s="31" customFormat="1" ht="13.5">
      <c r="A88" s="20">
        <v>67</v>
      </c>
      <c r="B88" s="20">
        <v>86050</v>
      </c>
      <c r="C88" s="20" t="s">
        <v>138</v>
      </c>
      <c r="D88" s="27">
        <v>1.73</v>
      </c>
      <c r="E88" s="20" t="s">
        <v>139</v>
      </c>
      <c r="F88" s="27">
        <v>1.25</v>
      </c>
      <c r="G88" s="20">
        <v>3770.85</v>
      </c>
      <c r="H88" s="20">
        <v>1.1200000000000001</v>
      </c>
      <c r="I88" s="20">
        <v>4223.3500000000004</v>
      </c>
      <c r="J88" s="20">
        <v>4983.55</v>
      </c>
      <c r="K88" s="25">
        <v>6047.5</v>
      </c>
      <c r="L88" s="29">
        <v>1</v>
      </c>
      <c r="M88" s="28">
        <f t="shared" ref="M88:M103" si="9">K88-J88</f>
        <v>1063.9499999999998</v>
      </c>
      <c r="N88" s="29">
        <f t="shared" ref="N88:N103" si="10">K88/J88</f>
        <v>1.2134923899629781</v>
      </c>
      <c r="O88" s="30">
        <v>9553.75</v>
      </c>
      <c r="P88" s="30">
        <v>11273.43</v>
      </c>
    </row>
    <row r="89" spans="1:16" s="31" customFormat="1" ht="13.5">
      <c r="A89" s="20">
        <v>68</v>
      </c>
      <c r="B89" s="20">
        <v>8605</v>
      </c>
      <c r="C89" s="20" t="s">
        <v>140</v>
      </c>
      <c r="D89" s="27">
        <v>2.2999999999999998</v>
      </c>
      <c r="E89" s="20" t="s">
        <v>141</v>
      </c>
      <c r="F89" s="27">
        <v>1.57</v>
      </c>
      <c r="G89" s="20">
        <v>4937.24</v>
      </c>
      <c r="H89" s="20">
        <v>1.1200000000000001</v>
      </c>
      <c r="I89" s="20">
        <v>5529.71</v>
      </c>
      <c r="J89" s="20">
        <v>6525.06</v>
      </c>
      <c r="K89" s="25">
        <v>7595.66</v>
      </c>
      <c r="L89" s="29">
        <v>1</v>
      </c>
      <c r="M89" s="28">
        <f t="shared" si="9"/>
        <v>1070.5999999999995</v>
      </c>
      <c r="N89" s="29">
        <f t="shared" si="10"/>
        <v>1.1640751196157582</v>
      </c>
      <c r="O89" s="30">
        <v>11999.51</v>
      </c>
      <c r="P89" s="30">
        <v>14159.42</v>
      </c>
    </row>
    <row r="90" spans="1:16" s="31" customFormat="1" ht="13.5">
      <c r="A90" s="20">
        <v>69</v>
      </c>
      <c r="B90" s="20">
        <v>86061</v>
      </c>
      <c r="C90" s="20" t="s">
        <v>142</v>
      </c>
      <c r="D90" s="27">
        <v>1.83</v>
      </c>
      <c r="E90" s="20" t="s">
        <v>143</v>
      </c>
      <c r="F90" s="27">
        <v>1.33</v>
      </c>
      <c r="G90" s="20">
        <v>4037.45</v>
      </c>
      <c r="H90" s="20">
        <v>1.1200000000000001</v>
      </c>
      <c r="I90" s="20">
        <v>4521.9399999999996</v>
      </c>
      <c r="J90" s="20">
        <v>5335.89</v>
      </c>
      <c r="K90" s="25">
        <v>6434.54</v>
      </c>
      <c r="L90" s="29">
        <v>1</v>
      </c>
      <c r="M90" s="28">
        <f t="shared" si="9"/>
        <v>1098.6499999999996</v>
      </c>
      <c r="N90" s="29">
        <f t="shared" si="10"/>
        <v>1.2058981725635274</v>
      </c>
      <c r="O90" s="30">
        <v>10165.19</v>
      </c>
      <c r="P90" s="30">
        <v>11994.92</v>
      </c>
    </row>
    <row r="91" spans="1:16" s="31" customFormat="1" ht="13.5">
      <c r="A91" s="20">
        <v>70</v>
      </c>
      <c r="B91" s="20">
        <v>8606</v>
      </c>
      <c r="C91" s="20" t="s">
        <v>144</v>
      </c>
      <c r="D91" s="27">
        <v>2.4300000000000002</v>
      </c>
      <c r="E91" s="20" t="s">
        <v>145</v>
      </c>
      <c r="F91" s="27">
        <v>1.67</v>
      </c>
      <c r="G91" s="20">
        <v>5399.14</v>
      </c>
      <c r="H91" s="20">
        <v>1.1200000000000001</v>
      </c>
      <c r="I91" s="20">
        <v>6047.04</v>
      </c>
      <c r="J91" s="20">
        <v>7135.51</v>
      </c>
      <c r="K91" s="25">
        <v>8079.46</v>
      </c>
      <c r="L91" s="29">
        <v>1</v>
      </c>
      <c r="M91" s="28">
        <f t="shared" si="9"/>
        <v>943.94999999999982</v>
      </c>
      <c r="N91" s="29">
        <f t="shared" si="10"/>
        <v>1.1322890725400145</v>
      </c>
      <c r="O91" s="30">
        <v>12763.81</v>
      </c>
      <c r="P91" s="30">
        <v>15061.3</v>
      </c>
    </row>
    <row r="92" spans="1:16" s="31" customFormat="1" ht="13.5">
      <c r="A92" s="20">
        <v>71</v>
      </c>
      <c r="B92" s="20">
        <v>86080</v>
      </c>
      <c r="C92" s="20" t="s">
        <v>146</v>
      </c>
      <c r="D92" s="27">
        <v>1.95</v>
      </c>
      <c r="E92" s="20" t="s">
        <v>147</v>
      </c>
      <c r="F92" s="27">
        <v>1.41</v>
      </c>
      <c r="G92" s="20">
        <v>4392.87</v>
      </c>
      <c r="H92" s="20">
        <v>1.1200000000000001</v>
      </c>
      <c r="I92" s="20">
        <v>4920.01</v>
      </c>
      <c r="J92" s="20">
        <v>5805.61</v>
      </c>
      <c r="K92" s="25">
        <v>6821.58</v>
      </c>
      <c r="L92" s="29">
        <v>1</v>
      </c>
      <c r="M92" s="28">
        <f t="shared" si="9"/>
        <v>1015.9700000000003</v>
      </c>
      <c r="N92" s="29">
        <f t="shared" si="10"/>
        <v>1.1749979760955351</v>
      </c>
      <c r="O92" s="30">
        <v>10776.63</v>
      </c>
      <c r="P92" s="30">
        <v>12716.42</v>
      </c>
    </row>
    <row r="93" spans="1:16" s="31" customFormat="1" ht="13.5">
      <c r="A93" s="20">
        <v>72</v>
      </c>
      <c r="B93" s="20">
        <v>8608</v>
      </c>
      <c r="C93" s="20" t="s">
        <v>148</v>
      </c>
      <c r="D93" s="27">
        <v>2.58</v>
      </c>
      <c r="E93" s="20" t="s">
        <v>149</v>
      </c>
      <c r="F93" s="27">
        <v>1.7629999999999999</v>
      </c>
      <c r="G93" s="20">
        <v>5646.99</v>
      </c>
      <c r="H93" s="20">
        <v>1.1200000000000001</v>
      </c>
      <c r="I93" s="20">
        <v>6324.63</v>
      </c>
      <c r="J93" s="20">
        <v>7463.06</v>
      </c>
      <c r="K93" s="25">
        <v>8529.39</v>
      </c>
      <c r="L93" s="29">
        <v>1</v>
      </c>
      <c r="M93" s="28">
        <f t="shared" si="9"/>
        <v>1066.329999999999</v>
      </c>
      <c r="N93" s="29">
        <f t="shared" si="10"/>
        <v>1.1428810702312455</v>
      </c>
      <c r="O93" s="30">
        <v>13474.61</v>
      </c>
      <c r="P93" s="30">
        <v>15900.04</v>
      </c>
    </row>
    <row r="94" spans="1:16" s="31" customFormat="1" ht="13.5">
      <c r="A94" s="20">
        <v>73</v>
      </c>
      <c r="B94" s="20">
        <v>86121</v>
      </c>
      <c r="C94" s="20" t="s">
        <v>150</v>
      </c>
      <c r="D94" s="27">
        <v>2</v>
      </c>
      <c r="E94" s="20" t="s">
        <v>151</v>
      </c>
      <c r="F94" s="27">
        <v>1.48</v>
      </c>
      <c r="G94" s="20">
        <v>4740.3100000000004</v>
      </c>
      <c r="H94" s="20">
        <v>1.1200000000000001</v>
      </c>
      <c r="I94" s="20">
        <v>5309.15</v>
      </c>
      <c r="J94" s="20">
        <v>6264.8</v>
      </c>
      <c r="K94" s="25">
        <v>7160.24</v>
      </c>
      <c r="L94" s="29">
        <v>1</v>
      </c>
      <c r="M94" s="28">
        <f t="shared" si="9"/>
        <v>895.4399999999996</v>
      </c>
      <c r="N94" s="29">
        <f t="shared" si="10"/>
        <v>1.1429319371727749</v>
      </c>
      <c r="O94" s="30">
        <v>11311.64</v>
      </c>
      <c r="P94" s="30">
        <v>13347.74</v>
      </c>
    </row>
    <row r="95" spans="1:16" s="31" customFormat="1" ht="13.5">
      <c r="A95" s="20">
        <v>74</v>
      </c>
      <c r="B95" s="20">
        <v>8612</v>
      </c>
      <c r="C95" s="20" t="s">
        <v>152</v>
      </c>
      <c r="D95" s="27">
        <v>2.6</v>
      </c>
      <c r="E95" s="20" t="s">
        <v>153</v>
      </c>
      <c r="F95" s="27">
        <v>1.85</v>
      </c>
      <c r="G95" s="20">
        <v>5814.79</v>
      </c>
      <c r="H95" s="20">
        <v>1.1200000000000001</v>
      </c>
      <c r="I95" s="20">
        <v>6512.56</v>
      </c>
      <c r="J95" s="20">
        <v>7684.82</v>
      </c>
      <c r="K95" s="25">
        <v>8950.2999999999993</v>
      </c>
      <c r="L95" s="29">
        <v>1</v>
      </c>
      <c r="M95" s="28">
        <f t="shared" si="9"/>
        <v>1265.4799999999996</v>
      </c>
      <c r="N95" s="29">
        <f t="shared" si="10"/>
        <v>1.1646726923987809</v>
      </c>
      <c r="O95" s="30">
        <v>14139.55</v>
      </c>
      <c r="P95" s="30">
        <v>16684.669999999998</v>
      </c>
    </row>
    <row r="96" spans="1:16" s="31" customFormat="1" ht="13.5">
      <c r="A96" s="20">
        <v>75</v>
      </c>
      <c r="B96" s="20">
        <v>86070</v>
      </c>
      <c r="C96" s="20" t="s">
        <v>154</v>
      </c>
      <c r="D96" s="27">
        <v>2.0499999999999998</v>
      </c>
      <c r="E96" s="20" t="s">
        <v>155</v>
      </c>
      <c r="F96" s="27">
        <v>1.4870000000000001</v>
      </c>
      <c r="G96" s="20">
        <v>4801.26</v>
      </c>
      <c r="H96" s="20">
        <v>1.1200000000000001</v>
      </c>
      <c r="I96" s="20">
        <v>5377.41</v>
      </c>
      <c r="J96" s="20">
        <v>6345.34</v>
      </c>
      <c r="K96" s="25">
        <v>7194.11</v>
      </c>
      <c r="L96" s="29">
        <v>1</v>
      </c>
      <c r="M96" s="28">
        <f t="shared" si="9"/>
        <v>848.76999999999953</v>
      </c>
      <c r="N96" s="29">
        <f t="shared" si="10"/>
        <v>1.1337627298143202</v>
      </c>
      <c r="O96" s="30">
        <v>11365.14</v>
      </c>
      <c r="P96" s="30">
        <v>13410.87</v>
      </c>
    </row>
    <row r="97" spans="1:16" s="31" customFormat="1" ht="13.5">
      <c r="A97" s="20">
        <v>76</v>
      </c>
      <c r="B97" s="20">
        <v>8607</v>
      </c>
      <c r="C97" s="20" t="s">
        <v>156</v>
      </c>
      <c r="D97" s="27">
        <v>2.7</v>
      </c>
      <c r="E97" s="20" t="s">
        <v>157</v>
      </c>
      <c r="F97" s="27">
        <v>1.87</v>
      </c>
      <c r="G97" s="20">
        <v>5887.77</v>
      </c>
      <c r="H97" s="20">
        <v>1.1200000000000001</v>
      </c>
      <c r="I97" s="20">
        <v>6594.3</v>
      </c>
      <c r="J97" s="20">
        <v>7781.27</v>
      </c>
      <c r="K97" s="25">
        <v>9047.06</v>
      </c>
      <c r="L97" s="29">
        <v>1</v>
      </c>
      <c r="M97" s="28">
        <f t="shared" si="9"/>
        <v>1265.7899999999991</v>
      </c>
      <c r="N97" s="29">
        <f t="shared" si="10"/>
        <v>1.1626713891177145</v>
      </c>
      <c r="O97" s="30">
        <v>14292.41</v>
      </c>
      <c r="P97" s="30">
        <v>16865.04</v>
      </c>
    </row>
    <row r="98" spans="1:16" s="31" customFormat="1" ht="13.5">
      <c r="A98" s="20">
        <v>77</v>
      </c>
      <c r="B98" s="20">
        <v>82240</v>
      </c>
      <c r="C98" s="20" t="s">
        <v>158</v>
      </c>
      <c r="D98" s="27">
        <v>2.06</v>
      </c>
      <c r="E98" s="20" t="s">
        <v>159</v>
      </c>
      <c r="F98" s="27">
        <v>1.51</v>
      </c>
      <c r="G98" s="20">
        <v>4614.5200000000004</v>
      </c>
      <c r="H98" s="20">
        <v>1.1200000000000001</v>
      </c>
      <c r="I98" s="20">
        <v>5168.26</v>
      </c>
      <c r="J98" s="20">
        <v>6098.55</v>
      </c>
      <c r="K98" s="25">
        <v>7305.38</v>
      </c>
      <c r="L98" s="29">
        <v>1</v>
      </c>
      <c r="M98" s="28">
        <f t="shared" si="9"/>
        <v>1206.83</v>
      </c>
      <c r="N98" s="29">
        <f t="shared" si="10"/>
        <v>1.1978880225627404</v>
      </c>
      <c r="O98" s="30">
        <v>11540.93</v>
      </c>
      <c r="P98" s="30">
        <v>13618.3</v>
      </c>
    </row>
    <row r="99" spans="1:16" s="31" customFormat="1" ht="13.5">
      <c r="A99" s="20">
        <v>78</v>
      </c>
      <c r="B99" s="20">
        <v>8224</v>
      </c>
      <c r="C99" s="20" t="s">
        <v>160</v>
      </c>
      <c r="D99" s="27">
        <v>2.75</v>
      </c>
      <c r="E99" s="20" t="s">
        <v>161</v>
      </c>
      <c r="F99" s="27">
        <v>1.89</v>
      </c>
      <c r="G99" s="20">
        <v>6879.57</v>
      </c>
      <c r="H99" s="20">
        <v>1.1200000000000001</v>
      </c>
      <c r="I99" s="20">
        <v>7705.12</v>
      </c>
      <c r="J99" s="20">
        <v>9092.0400000000009</v>
      </c>
      <c r="K99" s="25">
        <v>9143.82</v>
      </c>
      <c r="L99" s="29">
        <v>1</v>
      </c>
      <c r="M99" s="28">
        <f t="shared" si="9"/>
        <v>51.779999999998836</v>
      </c>
      <c r="N99" s="29">
        <f t="shared" si="10"/>
        <v>1.0056950915306135</v>
      </c>
      <c r="O99" s="30">
        <v>14445.27</v>
      </c>
      <c r="P99" s="30">
        <v>17045.419999999998</v>
      </c>
    </row>
    <row r="100" spans="1:16" s="31" customFormat="1" ht="13.5">
      <c r="A100" s="20">
        <v>79</v>
      </c>
      <c r="B100" s="20">
        <v>86110</v>
      </c>
      <c r="C100" s="20" t="s">
        <v>162</v>
      </c>
      <c r="D100" s="27">
        <v>2.11</v>
      </c>
      <c r="E100" s="20" t="s">
        <v>163</v>
      </c>
      <c r="F100" s="27">
        <v>1.54</v>
      </c>
      <c r="G100" s="20">
        <v>4854.2</v>
      </c>
      <c r="H100" s="20">
        <v>1.1200000000000001</v>
      </c>
      <c r="I100" s="20">
        <v>5436.7</v>
      </c>
      <c r="J100" s="20">
        <v>6415.31</v>
      </c>
      <c r="K100" s="25">
        <v>7450.52</v>
      </c>
      <c r="L100" s="29">
        <v>1</v>
      </c>
      <c r="M100" s="28">
        <f t="shared" si="9"/>
        <v>1035.21</v>
      </c>
      <c r="N100" s="29">
        <f t="shared" si="10"/>
        <v>1.1613655458582672</v>
      </c>
      <c r="O100" s="30">
        <v>11770.22</v>
      </c>
      <c r="P100" s="30">
        <v>13888.86</v>
      </c>
    </row>
    <row r="101" spans="1:16" s="31" customFormat="1" ht="13.5">
      <c r="A101" s="20">
        <v>80</v>
      </c>
      <c r="B101" s="20">
        <v>8611</v>
      </c>
      <c r="C101" s="20" t="s">
        <v>164</v>
      </c>
      <c r="D101" s="27">
        <v>2.8</v>
      </c>
      <c r="E101" s="20" t="s">
        <v>165</v>
      </c>
      <c r="F101" s="27">
        <v>1.93</v>
      </c>
      <c r="G101" s="20">
        <v>6302.36</v>
      </c>
      <c r="H101" s="20">
        <v>1.1200000000000001</v>
      </c>
      <c r="I101" s="20">
        <v>7058.64</v>
      </c>
      <c r="J101" s="20">
        <v>8329.2000000000007</v>
      </c>
      <c r="K101" s="25">
        <v>9337.34</v>
      </c>
      <c r="L101" s="29">
        <v>1</v>
      </c>
      <c r="M101" s="28">
        <f t="shared" si="9"/>
        <v>1008.1399999999994</v>
      </c>
      <c r="N101" s="29">
        <f t="shared" si="10"/>
        <v>1.1210368342697978</v>
      </c>
      <c r="O101" s="30">
        <v>14750.99</v>
      </c>
      <c r="P101" s="30">
        <v>17406.169999999998</v>
      </c>
    </row>
    <row r="102" spans="1:16" s="31" customFormat="1" ht="13.5">
      <c r="A102" s="20">
        <v>81</v>
      </c>
      <c r="B102" s="20">
        <v>81650</v>
      </c>
      <c r="C102" s="20" t="s">
        <v>166</v>
      </c>
      <c r="D102" s="27">
        <v>2.15</v>
      </c>
      <c r="E102" s="20" t="s">
        <v>167</v>
      </c>
      <c r="F102" s="27">
        <v>1.57</v>
      </c>
      <c r="G102" s="20">
        <v>4903.2299999999996</v>
      </c>
      <c r="H102" s="20">
        <v>1.1200000000000001</v>
      </c>
      <c r="I102" s="20">
        <v>5491.62</v>
      </c>
      <c r="J102" s="20">
        <v>6480.11</v>
      </c>
      <c r="K102" s="25">
        <v>7595.66</v>
      </c>
      <c r="L102" s="29">
        <v>1</v>
      </c>
      <c r="M102" s="28">
        <f t="shared" si="9"/>
        <v>1115.5500000000002</v>
      </c>
      <c r="N102" s="29">
        <f t="shared" si="10"/>
        <v>1.1721498554808483</v>
      </c>
      <c r="O102" s="30">
        <v>11999.51</v>
      </c>
      <c r="P102" s="30">
        <v>14159.42</v>
      </c>
    </row>
    <row r="103" spans="1:16" s="31" customFormat="1" ht="13.5">
      <c r="A103" s="20">
        <v>82</v>
      </c>
      <c r="B103" s="20">
        <v>8165</v>
      </c>
      <c r="C103" s="20" t="s">
        <v>168</v>
      </c>
      <c r="D103" s="27">
        <v>2.85</v>
      </c>
      <c r="E103" s="20" t="s">
        <v>169</v>
      </c>
      <c r="F103" s="27">
        <v>1.96</v>
      </c>
      <c r="G103" s="20">
        <v>6299.76</v>
      </c>
      <c r="H103" s="20">
        <v>1.1200000000000001</v>
      </c>
      <c r="I103" s="20">
        <v>7055.73</v>
      </c>
      <c r="J103" s="20">
        <v>8325.76</v>
      </c>
      <c r="K103" s="25">
        <v>9482.48</v>
      </c>
      <c r="L103" s="29">
        <v>1</v>
      </c>
      <c r="M103" s="28">
        <f t="shared" si="9"/>
        <v>1156.7199999999993</v>
      </c>
      <c r="N103" s="29">
        <f t="shared" si="10"/>
        <v>1.1389326620032285</v>
      </c>
      <c r="O103" s="30">
        <v>14980.28</v>
      </c>
      <c r="P103" s="30">
        <v>17676.73</v>
      </c>
    </row>
    <row r="104" spans="1:16" s="31" customFormat="1" ht="13.5">
      <c r="A104" s="20">
        <v>85</v>
      </c>
      <c r="B104" s="20">
        <v>81640</v>
      </c>
      <c r="C104" s="20" t="s">
        <v>170</v>
      </c>
      <c r="D104" s="27">
        <v>2.25</v>
      </c>
      <c r="E104" s="20" t="s">
        <v>171</v>
      </c>
      <c r="F104" s="27">
        <v>1.64</v>
      </c>
      <c r="G104" s="20">
        <v>5142.8900000000003</v>
      </c>
      <c r="H104" s="20">
        <v>1.1200000000000001</v>
      </c>
      <c r="I104" s="20">
        <v>5760.04</v>
      </c>
      <c r="J104" s="20">
        <v>6796.85</v>
      </c>
      <c r="K104" s="25">
        <v>7934.32</v>
      </c>
      <c r="L104" s="29">
        <v>1</v>
      </c>
      <c r="M104" s="28">
        <f t="shared" ref="M104:M115" si="11">K104-J104</f>
        <v>1137.4699999999993</v>
      </c>
      <c r="N104" s="29">
        <f t="shared" ref="N104:N115" si="12">K104/J104</f>
        <v>1.1673525235954889</v>
      </c>
      <c r="O104" s="30">
        <v>12534.52</v>
      </c>
      <c r="P104" s="30">
        <v>14790.73</v>
      </c>
    </row>
    <row r="105" spans="1:16" s="31" customFormat="1" ht="13.5">
      <c r="A105" s="20">
        <v>86</v>
      </c>
      <c r="B105" s="20">
        <v>8164</v>
      </c>
      <c r="C105" s="20" t="s">
        <v>172</v>
      </c>
      <c r="D105" s="27">
        <v>2.98</v>
      </c>
      <c r="E105" s="20" t="s">
        <v>173</v>
      </c>
      <c r="F105" s="27">
        <v>2.06</v>
      </c>
      <c r="G105" s="20">
        <v>6565.51</v>
      </c>
      <c r="H105" s="20">
        <v>1.1200000000000001</v>
      </c>
      <c r="I105" s="20">
        <v>7353.37</v>
      </c>
      <c r="J105" s="20">
        <v>8676.98</v>
      </c>
      <c r="K105" s="25">
        <v>9966.2800000000007</v>
      </c>
      <c r="L105" s="29">
        <v>1</v>
      </c>
      <c r="M105" s="28">
        <f t="shared" si="11"/>
        <v>1289.3000000000011</v>
      </c>
      <c r="N105" s="29">
        <f t="shared" si="12"/>
        <v>1.1485885642239582</v>
      </c>
      <c r="O105" s="30">
        <v>15744.58</v>
      </c>
      <c r="P105" s="30">
        <v>18578.599999999999</v>
      </c>
    </row>
    <row r="106" spans="1:16" s="31" customFormat="1" ht="13.5">
      <c r="A106" s="20">
        <v>87</v>
      </c>
      <c r="B106" s="20"/>
      <c r="C106" s="20" t="s">
        <v>174</v>
      </c>
      <c r="D106" s="27">
        <v>2.36</v>
      </c>
      <c r="E106" s="20" t="s">
        <v>175</v>
      </c>
      <c r="F106" s="27">
        <v>1.72</v>
      </c>
      <c r="G106" s="20">
        <v>6565.51</v>
      </c>
      <c r="H106" s="20">
        <v>1.1200000000000001</v>
      </c>
      <c r="I106" s="20">
        <v>7353.37</v>
      </c>
      <c r="J106" s="20">
        <v>8676.98</v>
      </c>
      <c r="K106" s="25">
        <v>9966.2800000000007</v>
      </c>
      <c r="L106" s="29">
        <v>1</v>
      </c>
      <c r="M106" s="28">
        <f t="shared" si="11"/>
        <v>1289.3000000000011</v>
      </c>
      <c r="N106" s="29">
        <f t="shared" si="12"/>
        <v>1.1485885642239582</v>
      </c>
      <c r="O106" s="30">
        <v>14951.96</v>
      </c>
      <c r="P106" s="30">
        <v>17643.310000000001</v>
      </c>
    </row>
    <row r="107" spans="1:16" s="31" customFormat="1" ht="13.5">
      <c r="A107" s="20">
        <v>88</v>
      </c>
      <c r="B107" s="20"/>
      <c r="C107" s="20" t="s">
        <v>176</v>
      </c>
      <c r="D107" s="27">
        <v>3.13</v>
      </c>
      <c r="E107" s="20" t="s">
        <v>177</v>
      </c>
      <c r="F107" s="27">
        <v>2.16</v>
      </c>
      <c r="G107" s="20">
        <v>6565.51</v>
      </c>
      <c r="H107" s="20">
        <v>1.1200000000000001</v>
      </c>
      <c r="I107" s="20">
        <v>7353.37</v>
      </c>
      <c r="J107" s="20">
        <v>8676.98</v>
      </c>
      <c r="K107" s="25">
        <v>9966.2800000000007</v>
      </c>
      <c r="L107" s="29">
        <v>1</v>
      </c>
      <c r="M107" s="28">
        <f t="shared" si="11"/>
        <v>1289.3000000000011</v>
      </c>
      <c r="N107" s="29">
        <f t="shared" si="12"/>
        <v>1.1485885642239582</v>
      </c>
      <c r="O107" s="30">
        <v>18776.77</v>
      </c>
      <c r="P107" s="30">
        <v>21101.52</v>
      </c>
    </row>
    <row r="108" spans="1:16" s="31" customFormat="1" ht="13.5">
      <c r="A108" s="20">
        <v>89</v>
      </c>
      <c r="B108" s="20">
        <v>8164</v>
      </c>
      <c r="C108" s="20" t="s">
        <v>178</v>
      </c>
      <c r="D108" s="27">
        <v>2.5</v>
      </c>
      <c r="E108" s="20" t="s">
        <v>179</v>
      </c>
      <c r="F108" s="27">
        <v>1.77</v>
      </c>
      <c r="G108" s="20">
        <v>6565.51</v>
      </c>
      <c r="H108" s="20">
        <v>1.1200000000000001</v>
      </c>
      <c r="I108" s="20">
        <v>7353.37</v>
      </c>
      <c r="J108" s="20">
        <v>8676.98</v>
      </c>
      <c r="K108" s="25">
        <v>9966.2800000000007</v>
      </c>
      <c r="L108" s="29">
        <v>1</v>
      </c>
      <c r="M108" s="28">
        <f t="shared" si="11"/>
        <v>1289.3000000000011</v>
      </c>
      <c r="N108" s="29">
        <f t="shared" si="12"/>
        <v>1.1485885642239582</v>
      </c>
      <c r="O108" s="30">
        <v>15386.61</v>
      </c>
      <c r="P108" s="30">
        <v>18156.2</v>
      </c>
    </row>
    <row r="109" spans="1:16" s="31" customFormat="1" ht="13.5">
      <c r="A109" s="20">
        <v>90</v>
      </c>
      <c r="B109" s="20">
        <v>8164</v>
      </c>
      <c r="C109" s="20" t="s">
        <v>180</v>
      </c>
      <c r="D109" s="27">
        <v>3.2</v>
      </c>
      <c r="E109" s="20" t="s">
        <v>181</v>
      </c>
      <c r="F109" s="27">
        <v>2.2200000000000002</v>
      </c>
      <c r="G109" s="20">
        <v>6565.51</v>
      </c>
      <c r="H109" s="20">
        <v>1.1200000000000001</v>
      </c>
      <c r="I109" s="20">
        <v>7353.37</v>
      </c>
      <c r="J109" s="20">
        <v>8676.98</v>
      </c>
      <c r="K109" s="25">
        <v>9966.2800000000007</v>
      </c>
      <c r="L109" s="29">
        <v>1</v>
      </c>
      <c r="M109" s="28">
        <f t="shared" si="11"/>
        <v>1289.3000000000011</v>
      </c>
      <c r="N109" s="29">
        <f t="shared" si="12"/>
        <v>1.1485885642239582</v>
      </c>
      <c r="O109" s="30">
        <v>19298.349999999999</v>
      </c>
      <c r="P109" s="30">
        <v>22772.05</v>
      </c>
    </row>
    <row r="110" spans="1:16" s="31" customFormat="1" ht="13.5">
      <c r="A110" s="20">
        <v>91</v>
      </c>
      <c r="B110" s="20"/>
      <c r="C110" s="20" t="s">
        <v>519</v>
      </c>
      <c r="D110" s="27">
        <v>2.54</v>
      </c>
      <c r="E110" s="20" t="s">
        <v>524</v>
      </c>
      <c r="F110" s="27">
        <v>1.78</v>
      </c>
      <c r="G110" s="20"/>
      <c r="H110" s="20"/>
      <c r="I110" s="20"/>
      <c r="J110" s="20"/>
      <c r="K110" s="25"/>
      <c r="L110" s="29"/>
      <c r="M110" s="28"/>
      <c r="N110" s="29"/>
      <c r="O110" s="30">
        <v>15593.22</v>
      </c>
      <c r="P110" s="30">
        <f>O110*1.18</f>
        <v>18399.999599999999</v>
      </c>
    </row>
    <row r="111" spans="1:16" s="31" customFormat="1" ht="13.5">
      <c r="A111" s="20">
        <v>92</v>
      </c>
      <c r="B111" s="20"/>
      <c r="C111" s="20" t="s">
        <v>520</v>
      </c>
      <c r="D111" s="27">
        <v>3.1160000000000001</v>
      </c>
      <c r="E111" s="20" t="s">
        <v>523</v>
      </c>
      <c r="F111" s="27">
        <v>2.2200000000000002</v>
      </c>
      <c r="G111" s="20"/>
      <c r="H111" s="20"/>
      <c r="I111" s="20"/>
      <c r="J111" s="20"/>
      <c r="K111" s="25"/>
      <c r="L111" s="29"/>
      <c r="M111" s="28"/>
      <c r="N111" s="29"/>
      <c r="O111" s="30">
        <v>19067.8</v>
      </c>
      <c r="P111" s="30">
        <f>O111*1.18</f>
        <v>22500.003999999997</v>
      </c>
    </row>
    <row r="112" spans="1:16" s="31" customFormat="1" ht="13.5">
      <c r="A112" s="20">
        <v>95</v>
      </c>
      <c r="B112" s="20">
        <v>8164</v>
      </c>
      <c r="C112" s="20" t="s">
        <v>182</v>
      </c>
      <c r="D112" s="27">
        <v>2.58</v>
      </c>
      <c r="E112" s="20" t="s">
        <v>183</v>
      </c>
      <c r="F112" s="27">
        <v>1.88</v>
      </c>
      <c r="G112" s="20">
        <v>6565.51</v>
      </c>
      <c r="H112" s="20">
        <v>1.1200000000000001</v>
      </c>
      <c r="I112" s="20">
        <v>7353.37</v>
      </c>
      <c r="J112" s="20">
        <v>8676.98</v>
      </c>
      <c r="K112" s="25">
        <v>9966.2800000000007</v>
      </c>
      <c r="L112" s="29">
        <v>1</v>
      </c>
      <c r="M112" s="28">
        <f t="shared" si="11"/>
        <v>1289.3000000000011</v>
      </c>
      <c r="N112" s="29">
        <f t="shared" si="12"/>
        <v>1.1485885642239582</v>
      </c>
      <c r="O112" s="30">
        <v>16342.84</v>
      </c>
      <c r="P112" s="30">
        <v>19284.55</v>
      </c>
    </row>
    <row r="113" spans="1:16" s="31" customFormat="1" ht="13.5">
      <c r="A113" s="20">
        <v>96</v>
      </c>
      <c r="B113" s="20">
        <v>8164</v>
      </c>
      <c r="C113" s="20" t="s">
        <v>184</v>
      </c>
      <c r="D113" s="27">
        <v>3.4</v>
      </c>
      <c r="E113" s="20" t="s">
        <v>185</v>
      </c>
      <c r="F113" s="27">
        <v>2.33</v>
      </c>
      <c r="G113" s="20">
        <v>6565.51</v>
      </c>
      <c r="H113" s="20">
        <v>1.1200000000000001</v>
      </c>
      <c r="I113" s="20">
        <v>7353.37</v>
      </c>
      <c r="J113" s="20">
        <v>8676.98</v>
      </c>
      <c r="K113" s="25">
        <v>9966.2800000000007</v>
      </c>
      <c r="L113" s="29">
        <v>1</v>
      </c>
      <c r="M113" s="28">
        <f t="shared" si="11"/>
        <v>1289.3000000000011</v>
      </c>
      <c r="N113" s="29">
        <f t="shared" si="12"/>
        <v>1.1485885642239582</v>
      </c>
      <c r="O113" s="30">
        <v>20254.689999999999</v>
      </c>
      <c r="P113" s="30">
        <v>23900.53</v>
      </c>
    </row>
    <row r="114" spans="1:16" s="31" customFormat="1" ht="13.5">
      <c r="A114" s="20">
        <v>97</v>
      </c>
      <c r="B114" s="20"/>
      <c r="C114" s="20" t="s">
        <v>186</v>
      </c>
      <c r="D114" s="27">
        <v>2.62</v>
      </c>
      <c r="E114" s="20" t="s">
        <v>187</v>
      </c>
      <c r="F114" s="27">
        <v>1.91</v>
      </c>
      <c r="G114" s="20">
        <v>6565.51</v>
      </c>
      <c r="H114" s="20">
        <v>1.1200000000000001</v>
      </c>
      <c r="I114" s="20">
        <v>7353.37</v>
      </c>
      <c r="J114" s="20">
        <v>8676.98</v>
      </c>
      <c r="K114" s="25">
        <v>9966.2800000000007</v>
      </c>
      <c r="L114" s="29">
        <v>1</v>
      </c>
      <c r="M114" s="28">
        <f t="shared" si="11"/>
        <v>1289.3000000000011</v>
      </c>
      <c r="N114" s="29">
        <f t="shared" si="12"/>
        <v>1.1485885642239582</v>
      </c>
      <c r="O114" s="30">
        <v>16603.63</v>
      </c>
      <c r="P114" s="30">
        <v>19592.28</v>
      </c>
    </row>
    <row r="115" spans="1:16" s="31" customFormat="1" ht="13.5">
      <c r="A115" s="20">
        <v>98</v>
      </c>
      <c r="B115" s="20"/>
      <c r="C115" s="20" t="s">
        <v>188</v>
      </c>
      <c r="D115" s="27">
        <v>3.8</v>
      </c>
      <c r="E115" s="20" t="s">
        <v>189</v>
      </c>
      <c r="F115" s="27">
        <v>2.4</v>
      </c>
      <c r="G115" s="20">
        <v>6565.51</v>
      </c>
      <c r="H115" s="20">
        <v>1.1200000000000001</v>
      </c>
      <c r="I115" s="20">
        <v>7353.37</v>
      </c>
      <c r="J115" s="20">
        <v>8676.98</v>
      </c>
      <c r="K115" s="25">
        <v>9966.2800000000007</v>
      </c>
      <c r="L115" s="29">
        <v>1</v>
      </c>
      <c r="M115" s="28">
        <f t="shared" si="11"/>
        <v>1289.3000000000011</v>
      </c>
      <c r="N115" s="29">
        <f t="shared" si="12"/>
        <v>1.1485885642239582</v>
      </c>
      <c r="O115" s="30">
        <v>20863.2</v>
      </c>
      <c r="P115" s="30">
        <v>24618.58</v>
      </c>
    </row>
    <row r="116" spans="1:16" ht="12" customHeight="1">
      <c r="A116" s="70" t="s">
        <v>545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ht="13.5">
      <c r="A117" s="20">
        <v>99</v>
      </c>
      <c r="B117" s="20">
        <v>8383</v>
      </c>
      <c r="C117" s="20" t="s">
        <v>190</v>
      </c>
      <c r="D117" s="27">
        <v>0.45</v>
      </c>
      <c r="E117" s="20" t="s">
        <v>191</v>
      </c>
      <c r="F117" s="27">
        <v>0.18</v>
      </c>
      <c r="G117" s="20">
        <v>1293.3800000000001</v>
      </c>
      <c r="H117" s="20">
        <v>1.1200000000000001</v>
      </c>
      <c r="I117" s="20">
        <v>1448.59</v>
      </c>
      <c r="J117" s="20">
        <v>1709.34</v>
      </c>
      <c r="K117" s="25">
        <v>1646.1</v>
      </c>
      <c r="L117" s="29">
        <v>1</v>
      </c>
      <c r="M117" s="28">
        <f>K117-J117</f>
        <v>-63.240000000000009</v>
      </c>
      <c r="N117" s="29">
        <f>K117/J117</f>
        <v>0.96300326441784545</v>
      </c>
      <c r="O117" s="36">
        <v>2046.89</v>
      </c>
      <c r="P117" s="30">
        <v>2415.33</v>
      </c>
    </row>
    <row r="118" spans="1:16" ht="13.5">
      <c r="A118" s="20">
        <v>100</v>
      </c>
      <c r="B118" s="20">
        <v>8385</v>
      </c>
      <c r="C118" s="20" t="s">
        <v>192</v>
      </c>
      <c r="D118" s="27">
        <v>0.95</v>
      </c>
      <c r="E118" s="20" t="s">
        <v>193</v>
      </c>
      <c r="F118" s="27">
        <v>0.38</v>
      </c>
      <c r="G118" s="20">
        <v>2689.66</v>
      </c>
      <c r="H118" s="20">
        <v>1.1200000000000001</v>
      </c>
      <c r="I118" s="20">
        <v>3012.42</v>
      </c>
      <c r="J118" s="20">
        <v>3554.66</v>
      </c>
      <c r="K118" s="25">
        <v>3519.94</v>
      </c>
      <c r="L118" s="29">
        <v>1</v>
      </c>
      <c r="M118" s="28">
        <f>K118-J118</f>
        <v>-34.7199999999998</v>
      </c>
      <c r="N118" s="29">
        <f>K118/J118</f>
        <v>0.99023253982096748</v>
      </c>
      <c r="O118" s="36">
        <v>4378.5</v>
      </c>
      <c r="P118" s="30">
        <v>5166.63</v>
      </c>
    </row>
    <row r="119" spans="1:16" ht="12.75" customHeight="1">
      <c r="A119" s="70" t="s">
        <v>546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</row>
    <row r="120" spans="1:16" ht="13.5">
      <c r="A120" s="20">
        <v>101</v>
      </c>
      <c r="B120" s="20"/>
      <c r="C120" s="20" t="s">
        <v>194</v>
      </c>
      <c r="D120" s="27">
        <v>0.45</v>
      </c>
      <c r="E120" s="20" t="s">
        <v>195</v>
      </c>
      <c r="F120" s="27">
        <v>0.18</v>
      </c>
      <c r="G120" s="20">
        <v>721.28</v>
      </c>
      <c r="H120" s="20">
        <v>1.1200000000000001</v>
      </c>
      <c r="I120" s="20">
        <v>807.83</v>
      </c>
      <c r="J120" s="20">
        <v>953.24</v>
      </c>
      <c r="K120" s="25"/>
      <c r="L120" s="29"/>
      <c r="M120" s="28"/>
      <c r="N120" s="29"/>
      <c r="O120" s="36">
        <v>1310</v>
      </c>
      <c r="P120" s="30">
        <f>O120*1.18</f>
        <v>1545.8</v>
      </c>
    </row>
    <row r="121" spans="1:16" ht="13.5">
      <c r="A121" s="20">
        <v>102</v>
      </c>
      <c r="B121" s="20"/>
      <c r="C121" s="20" t="s">
        <v>196</v>
      </c>
      <c r="D121" s="27">
        <v>0.9</v>
      </c>
      <c r="E121" s="20" t="s">
        <v>197</v>
      </c>
      <c r="F121" s="27">
        <v>0.37</v>
      </c>
      <c r="G121" s="20">
        <v>1429</v>
      </c>
      <c r="H121" s="20">
        <v>1.1200000000000001</v>
      </c>
      <c r="I121" s="20">
        <v>1600.48</v>
      </c>
      <c r="J121" s="20">
        <v>1888.57</v>
      </c>
      <c r="K121" s="25"/>
      <c r="L121" s="29"/>
      <c r="M121" s="28"/>
      <c r="N121" s="29"/>
      <c r="O121" s="36">
        <v>2595.21</v>
      </c>
      <c r="P121" s="30">
        <f>O121*1.18</f>
        <v>3062.3478</v>
      </c>
    </row>
    <row r="122" spans="1:16" ht="13.5">
      <c r="A122" s="20">
        <v>103</v>
      </c>
      <c r="B122" s="20">
        <v>8291</v>
      </c>
      <c r="C122" s="20" t="s">
        <v>198</v>
      </c>
      <c r="D122" s="27">
        <v>0.55000000000000004</v>
      </c>
      <c r="E122" s="20" t="s">
        <v>199</v>
      </c>
      <c r="F122" s="27">
        <v>0.22</v>
      </c>
      <c r="G122" s="20">
        <v>862.26</v>
      </c>
      <c r="H122" s="20">
        <v>1.1200000000000001</v>
      </c>
      <c r="I122" s="20">
        <v>965.73</v>
      </c>
      <c r="J122" s="20">
        <v>1139.56</v>
      </c>
      <c r="K122" s="25"/>
      <c r="L122" s="29"/>
      <c r="M122" s="28"/>
      <c r="N122" s="29"/>
      <c r="O122" s="36">
        <v>1464.62</v>
      </c>
      <c r="P122" s="30">
        <f>O122*1.18</f>
        <v>1728.2515999999998</v>
      </c>
    </row>
    <row r="123" spans="1:16" ht="13.5">
      <c r="A123" s="20">
        <v>104</v>
      </c>
      <c r="B123" s="20">
        <v>8109</v>
      </c>
      <c r="C123" s="20" t="s">
        <v>200</v>
      </c>
      <c r="D123" s="27">
        <v>0.55000000000000004</v>
      </c>
      <c r="E123" s="20" t="s">
        <v>199</v>
      </c>
      <c r="F123" s="27">
        <v>0.22</v>
      </c>
      <c r="G123" s="20">
        <v>878.49</v>
      </c>
      <c r="H123" s="20">
        <v>1.1200000000000001</v>
      </c>
      <c r="I123" s="20">
        <v>983.91</v>
      </c>
      <c r="J123" s="20">
        <v>1161.01</v>
      </c>
      <c r="K123" s="25">
        <v>1098.1099999999999</v>
      </c>
      <c r="L123" s="29">
        <v>1</v>
      </c>
      <c r="M123" s="28">
        <f>K123-J123</f>
        <v>-62.900000000000091</v>
      </c>
      <c r="N123" s="29">
        <f>K123/J123</f>
        <v>0.94582303339333851</v>
      </c>
      <c r="O123" s="36">
        <v>1736.68</v>
      </c>
      <c r="P123" s="30">
        <v>2049.2800000000002</v>
      </c>
    </row>
    <row r="124" spans="1:16" ht="13.5">
      <c r="A124" s="20">
        <v>105</v>
      </c>
      <c r="B124" s="20">
        <v>8351</v>
      </c>
      <c r="C124" s="20" t="s">
        <v>201</v>
      </c>
      <c r="D124" s="27">
        <v>1.1499999999999999</v>
      </c>
      <c r="E124" s="20" t="s">
        <v>202</v>
      </c>
      <c r="F124" s="27">
        <v>0.46</v>
      </c>
      <c r="G124" s="20">
        <v>1734.81</v>
      </c>
      <c r="H124" s="20">
        <v>1.1200000000000001</v>
      </c>
      <c r="I124" s="20">
        <v>1942.99</v>
      </c>
      <c r="J124" s="20">
        <v>2292.73</v>
      </c>
      <c r="K124" s="25"/>
      <c r="L124" s="29"/>
      <c r="M124" s="28"/>
      <c r="N124" s="29"/>
      <c r="O124" s="36">
        <v>3227</v>
      </c>
      <c r="P124" s="30">
        <f>O124*1.18</f>
        <v>3807.8599999999997</v>
      </c>
    </row>
    <row r="125" spans="1:16" ht="13.5">
      <c r="A125" s="20">
        <v>106</v>
      </c>
      <c r="B125" s="20">
        <v>8101</v>
      </c>
      <c r="C125" s="20" t="s">
        <v>203</v>
      </c>
      <c r="D125" s="27">
        <v>1.1499999999999999</v>
      </c>
      <c r="E125" s="20" t="s">
        <v>202</v>
      </c>
      <c r="F125" s="27">
        <v>0.46</v>
      </c>
      <c r="G125" s="20">
        <v>1767.27</v>
      </c>
      <c r="H125" s="20">
        <v>1.1200000000000001</v>
      </c>
      <c r="I125" s="20">
        <v>1979.34</v>
      </c>
      <c r="J125" s="20">
        <v>2335.62</v>
      </c>
      <c r="K125" s="25">
        <v>2730.28</v>
      </c>
      <c r="L125" s="29">
        <v>1</v>
      </c>
      <c r="M125" s="28">
        <f>K125-J125</f>
        <v>394.66000000000031</v>
      </c>
      <c r="N125" s="29">
        <f>K125/J125</f>
        <v>1.1689744050830189</v>
      </c>
      <c r="O125" s="36">
        <v>4130.34</v>
      </c>
      <c r="P125" s="30">
        <v>4873.8</v>
      </c>
    </row>
    <row r="126" spans="1:16" ht="13.5">
      <c r="A126" s="20">
        <v>107</v>
      </c>
      <c r="B126" s="20">
        <v>8113</v>
      </c>
      <c r="C126" s="66" t="s">
        <v>204</v>
      </c>
      <c r="D126" s="27">
        <v>1.1499999999999999</v>
      </c>
      <c r="E126" s="20" t="s">
        <v>202</v>
      </c>
      <c r="F126" s="27">
        <v>0.46</v>
      </c>
      <c r="G126" s="20">
        <v>1797.22</v>
      </c>
      <c r="H126" s="20">
        <v>1.1200000000000001</v>
      </c>
      <c r="I126" s="20">
        <v>2012.89</v>
      </c>
      <c r="J126" s="20">
        <v>2375.21</v>
      </c>
      <c r="K126" s="25"/>
      <c r="L126" s="29"/>
      <c r="M126" s="28"/>
      <c r="N126" s="29"/>
      <c r="O126" s="36">
        <v>3943.2</v>
      </c>
      <c r="P126" s="30">
        <f>O126*1.18</f>
        <v>4652.9759999999997</v>
      </c>
    </row>
    <row r="127" spans="1:16" ht="13.5">
      <c r="A127" s="20">
        <v>108</v>
      </c>
      <c r="B127" s="20">
        <v>8572</v>
      </c>
      <c r="C127" s="20" t="s">
        <v>205</v>
      </c>
      <c r="D127" s="27">
        <v>0.42</v>
      </c>
      <c r="E127" s="20" t="s">
        <v>206</v>
      </c>
      <c r="F127" s="27">
        <v>0.17</v>
      </c>
      <c r="G127" s="20">
        <v>669.52</v>
      </c>
      <c r="H127" s="20">
        <v>1.1200000000000001</v>
      </c>
      <c r="I127" s="20">
        <v>749.86</v>
      </c>
      <c r="J127" s="20">
        <v>884.83</v>
      </c>
      <c r="K127" s="25"/>
      <c r="L127" s="29"/>
      <c r="M127" s="28"/>
      <c r="N127" s="29"/>
      <c r="O127" s="36">
        <v>1181.4000000000001</v>
      </c>
      <c r="P127" s="30">
        <f>O127*1.18</f>
        <v>1394.0520000000001</v>
      </c>
    </row>
    <row r="128" spans="1:16" ht="13.5">
      <c r="A128" s="20">
        <v>109</v>
      </c>
      <c r="B128" s="20">
        <v>8278</v>
      </c>
      <c r="C128" s="20" t="s">
        <v>207</v>
      </c>
      <c r="D128" s="27">
        <v>0.42</v>
      </c>
      <c r="E128" s="20" t="s">
        <v>206</v>
      </c>
      <c r="F128" s="27">
        <v>0.17</v>
      </c>
      <c r="G128" s="20">
        <v>677.06</v>
      </c>
      <c r="H128" s="20">
        <v>1.1200000000000001</v>
      </c>
      <c r="I128" s="20">
        <v>758.31</v>
      </c>
      <c r="J128" s="20">
        <v>894.81</v>
      </c>
      <c r="K128" s="25"/>
      <c r="L128" s="29"/>
      <c r="M128" s="28"/>
      <c r="N128" s="29"/>
      <c r="O128" s="36">
        <v>1359.72</v>
      </c>
      <c r="P128" s="30">
        <f>O128*1.18</f>
        <v>1604.4695999999999</v>
      </c>
    </row>
    <row r="129" spans="1:16" ht="13.5">
      <c r="A129" s="20">
        <v>110</v>
      </c>
      <c r="B129" s="20">
        <v>8307</v>
      </c>
      <c r="C129" s="20" t="s">
        <v>208</v>
      </c>
      <c r="D129" s="27">
        <v>0.42</v>
      </c>
      <c r="E129" s="20" t="s">
        <v>206</v>
      </c>
      <c r="F129" s="27">
        <v>0.17</v>
      </c>
      <c r="G129" s="20">
        <v>692.29</v>
      </c>
      <c r="H129" s="20">
        <v>1.1200000000000001</v>
      </c>
      <c r="I129" s="20">
        <v>775.36</v>
      </c>
      <c r="J129" s="20">
        <v>914.92</v>
      </c>
      <c r="K129" s="25">
        <v>1011.02</v>
      </c>
      <c r="L129" s="29">
        <v>1</v>
      </c>
      <c r="M129" s="28">
        <f>K129-J129</f>
        <v>96.100000000000023</v>
      </c>
      <c r="N129" s="29">
        <f>K129/J129</f>
        <v>1.1050365059240153</v>
      </c>
      <c r="O129" s="36">
        <v>1599.87</v>
      </c>
      <c r="P129" s="30">
        <v>1887.85</v>
      </c>
    </row>
    <row r="130" spans="1:16" ht="13.5">
      <c r="A130" s="20">
        <v>111</v>
      </c>
      <c r="B130" s="20">
        <v>8573</v>
      </c>
      <c r="C130" s="20" t="s">
        <v>209</v>
      </c>
      <c r="D130" s="27">
        <v>0.65</v>
      </c>
      <c r="E130" s="20" t="s">
        <v>210</v>
      </c>
      <c r="F130" s="27">
        <v>0.26</v>
      </c>
      <c r="G130" s="20">
        <v>1019.6</v>
      </c>
      <c r="H130" s="20">
        <v>1.1200000000000001</v>
      </c>
      <c r="I130" s="20">
        <v>1141.95</v>
      </c>
      <c r="J130" s="20">
        <v>1347.5</v>
      </c>
      <c r="K130" s="25"/>
      <c r="L130" s="29"/>
      <c r="M130" s="28"/>
      <c r="N130" s="29"/>
      <c r="O130" s="36">
        <v>1850.85</v>
      </c>
      <c r="P130" s="30">
        <f>O130*1.18</f>
        <v>2184.0029999999997</v>
      </c>
    </row>
    <row r="131" spans="1:16" ht="13.5">
      <c r="A131" s="20">
        <v>112</v>
      </c>
      <c r="B131" s="20">
        <v>8300</v>
      </c>
      <c r="C131" s="20" t="s">
        <v>211</v>
      </c>
      <c r="D131" s="27">
        <v>0.65</v>
      </c>
      <c r="E131" s="20" t="s">
        <v>210</v>
      </c>
      <c r="F131" s="27">
        <v>0.26</v>
      </c>
      <c r="G131" s="20">
        <v>1038.23</v>
      </c>
      <c r="H131" s="20">
        <v>1.1200000000000001</v>
      </c>
      <c r="I131" s="20">
        <v>1162.82</v>
      </c>
      <c r="J131" s="20">
        <v>1372.13</v>
      </c>
      <c r="K131" s="25"/>
      <c r="L131" s="29"/>
      <c r="M131" s="28"/>
      <c r="N131" s="29"/>
      <c r="O131" s="36">
        <v>1898.78</v>
      </c>
      <c r="P131" s="30">
        <f>O131*1.18</f>
        <v>2240.5603999999998</v>
      </c>
    </row>
    <row r="132" spans="1:16" ht="13.5">
      <c r="A132" s="20">
        <v>113</v>
      </c>
      <c r="B132" s="20">
        <v>8108</v>
      </c>
      <c r="C132" s="20" t="s">
        <v>212</v>
      </c>
      <c r="D132" s="27">
        <v>0.65</v>
      </c>
      <c r="E132" s="20" t="s">
        <v>210</v>
      </c>
      <c r="F132" s="27">
        <v>0.26</v>
      </c>
      <c r="G132" s="20">
        <v>1061.06</v>
      </c>
      <c r="H132" s="20">
        <v>1.1200000000000001</v>
      </c>
      <c r="I132" s="20">
        <v>1188.3900000000001</v>
      </c>
      <c r="J132" s="20">
        <v>1402.3</v>
      </c>
      <c r="K132" s="25">
        <v>1494.12</v>
      </c>
      <c r="L132" s="29">
        <v>1</v>
      </c>
      <c r="M132" s="28">
        <f>K132-J132</f>
        <v>91.819999999999936</v>
      </c>
      <c r="N132" s="29">
        <f>K132/J132</f>
        <v>1.0654781430507023</v>
      </c>
      <c r="O132" s="36">
        <v>2265.9</v>
      </c>
      <c r="P132" s="30">
        <v>2673.76</v>
      </c>
    </row>
    <row r="133" spans="1:16" ht="13.5">
      <c r="A133" s="20">
        <v>114</v>
      </c>
      <c r="B133" s="20">
        <v>8574</v>
      </c>
      <c r="C133" s="20" t="s">
        <v>213</v>
      </c>
      <c r="D133" s="27">
        <v>1.38</v>
      </c>
      <c r="E133" s="20" t="s">
        <v>214</v>
      </c>
      <c r="F133" s="27">
        <v>0.55000000000000004</v>
      </c>
      <c r="G133" s="20">
        <v>2074.48</v>
      </c>
      <c r="H133" s="20">
        <v>1.1200000000000001</v>
      </c>
      <c r="I133" s="20">
        <v>2323.42</v>
      </c>
      <c r="J133" s="20">
        <v>2741.64</v>
      </c>
      <c r="K133" s="25"/>
      <c r="L133" s="29"/>
      <c r="M133" s="28"/>
      <c r="N133" s="29"/>
      <c r="O133" s="36">
        <v>3743.5</v>
      </c>
      <c r="P133" s="30">
        <f>O133*1.18</f>
        <v>4417.33</v>
      </c>
    </row>
    <row r="134" spans="1:16" ht="13.5">
      <c r="A134" s="20">
        <v>115</v>
      </c>
      <c r="B134" s="20">
        <v>8283</v>
      </c>
      <c r="C134" s="20" t="s">
        <v>215</v>
      </c>
      <c r="D134" s="27">
        <v>1.38</v>
      </c>
      <c r="E134" s="20" t="s">
        <v>214</v>
      </c>
      <c r="F134" s="27">
        <v>0.55000000000000004</v>
      </c>
      <c r="G134" s="20">
        <v>2111.41</v>
      </c>
      <c r="H134" s="20">
        <v>1.1200000000000001</v>
      </c>
      <c r="I134" s="20">
        <v>2364.7800000000002</v>
      </c>
      <c r="J134" s="20">
        <v>2790.44</v>
      </c>
      <c r="K134" s="25"/>
      <c r="L134" s="29"/>
      <c r="M134" s="28"/>
      <c r="N134" s="29"/>
      <c r="O134" s="36">
        <v>3838.35</v>
      </c>
      <c r="P134" s="30">
        <f>O134*1.18</f>
        <v>4529.2529999999997</v>
      </c>
    </row>
    <row r="135" spans="1:16" ht="13.5">
      <c r="A135" s="20">
        <v>116</v>
      </c>
      <c r="B135" s="20">
        <v>8103</v>
      </c>
      <c r="C135" s="20" t="s">
        <v>216</v>
      </c>
      <c r="D135" s="27">
        <v>1.38</v>
      </c>
      <c r="E135" s="20" t="s">
        <v>214</v>
      </c>
      <c r="F135" s="27">
        <v>0.55000000000000004</v>
      </c>
      <c r="G135" s="20">
        <v>2166.15</v>
      </c>
      <c r="H135" s="20">
        <v>1.1200000000000001</v>
      </c>
      <c r="I135" s="20">
        <v>2426.09</v>
      </c>
      <c r="J135" s="20">
        <v>2862.79</v>
      </c>
      <c r="K135" s="25">
        <v>2725.8</v>
      </c>
      <c r="L135" s="29">
        <v>1</v>
      </c>
      <c r="M135" s="28">
        <f>K135-J135</f>
        <v>-136.98999999999978</v>
      </c>
      <c r="N135" s="29">
        <f>K135/J135</f>
        <v>0.9521480793212217</v>
      </c>
      <c r="O135" s="36">
        <v>4316.95</v>
      </c>
      <c r="P135" s="30">
        <v>5094</v>
      </c>
    </row>
    <row r="136" spans="1:16" ht="13.5">
      <c r="A136" s="20">
        <v>117</v>
      </c>
      <c r="B136" s="20">
        <v>8112</v>
      </c>
      <c r="C136" s="20" t="s">
        <v>217</v>
      </c>
      <c r="D136" s="27">
        <v>1.38</v>
      </c>
      <c r="E136" s="20" t="s">
        <v>214</v>
      </c>
      <c r="F136" s="27">
        <v>0.55000000000000004</v>
      </c>
      <c r="G136" s="20">
        <v>2217.36</v>
      </c>
      <c r="H136" s="20">
        <v>1.1200000000000001</v>
      </c>
      <c r="I136" s="20">
        <v>2483.44</v>
      </c>
      <c r="J136" s="20">
        <v>2930.46</v>
      </c>
      <c r="K136" s="25">
        <v>3193.08</v>
      </c>
      <c r="L136" s="29">
        <v>1</v>
      </c>
      <c r="M136" s="28">
        <f>K136-J136</f>
        <v>262.61999999999989</v>
      </c>
      <c r="N136" s="29">
        <f>K136/J136</f>
        <v>1.089617329702504</v>
      </c>
      <c r="O136" s="36">
        <v>4665.1000000000004</v>
      </c>
      <c r="P136" s="30">
        <v>5504.82</v>
      </c>
    </row>
    <row r="137" spans="1:16" ht="13.5">
      <c r="A137" s="20">
        <v>118</v>
      </c>
      <c r="B137" s="20">
        <v>82072</v>
      </c>
      <c r="C137" s="20" t="s">
        <v>218</v>
      </c>
      <c r="D137" s="27">
        <v>0.5</v>
      </c>
      <c r="E137" s="20" t="s">
        <v>219</v>
      </c>
      <c r="F137" s="27">
        <v>0.2</v>
      </c>
      <c r="G137" s="20">
        <v>795.39</v>
      </c>
      <c r="H137" s="20">
        <v>1.1200000000000001</v>
      </c>
      <c r="I137" s="20">
        <v>890.84</v>
      </c>
      <c r="J137" s="20">
        <v>1051.19</v>
      </c>
      <c r="K137" s="25"/>
      <c r="L137" s="29"/>
      <c r="M137" s="28"/>
      <c r="N137" s="29"/>
      <c r="O137" s="36">
        <v>1360.38</v>
      </c>
      <c r="P137" s="30">
        <f>O137*1.18</f>
        <v>1605.2483999999999</v>
      </c>
    </row>
    <row r="138" spans="1:16" ht="13.5">
      <c r="A138" s="20">
        <v>119</v>
      </c>
      <c r="B138" s="20">
        <v>82070</v>
      </c>
      <c r="C138" s="20" t="s">
        <v>220</v>
      </c>
      <c r="D138" s="27">
        <v>0.5</v>
      </c>
      <c r="E138" s="20" t="s">
        <v>219</v>
      </c>
      <c r="F138" s="27">
        <v>0.2</v>
      </c>
      <c r="G138" s="20">
        <v>839.22</v>
      </c>
      <c r="H138" s="20">
        <v>1.1200000000000001</v>
      </c>
      <c r="I138" s="20">
        <v>939.93</v>
      </c>
      <c r="J138" s="20">
        <v>1109.1199999999999</v>
      </c>
      <c r="K138" s="25"/>
      <c r="L138" s="29"/>
      <c r="M138" s="28"/>
      <c r="N138" s="29"/>
      <c r="O138" s="36">
        <v>1498.74</v>
      </c>
      <c r="P138" s="30">
        <f>O138*1.18</f>
        <v>1768.5131999999999</v>
      </c>
    </row>
    <row r="139" spans="1:16" ht="13.5">
      <c r="A139" s="20">
        <v>120</v>
      </c>
      <c r="B139" s="20">
        <v>8753</v>
      </c>
      <c r="C139" s="20" t="s">
        <v>221</v>
      </c>
      <c r="D139" s="27">
        <v>0.5</v>
      </c>
      <c r="E139" s="20" t="s">
        <v>219</v>
      </c>
      <c r="F139" s="27">
        <v>0.2</v>
      </c>
      <c r="G139" s="20">
        <v>877.5</v>
      </c>
      <c r="H139" s="20">
        <v>1.1200000000000001</v>
      </c>
      <c r="I139" s="20">
        <v>982.8</v>
      </c>
      <c r="J139" s="20">
        <v>1159.7</v>
      </c>
      <c r="K139" s="25">
        <v>1128.08</v>
      </c>
      <c r="L139" s="29">
        <v>1</v>
      </c>
      <c r="M139" s="28">
        <f>K139-J139</f>
        <v>-31.620000000000118</v>
      </c>
      <c r="N139" s="29">
        <f>K139/J139</f>
        <v>0.97273432784340763</v>
      </c>
      <c r="O139" s="36">
        <v>1712</v>
      </c>
      <c r="P139" s="30">
        <v>2020.16</v>
      </c>
    </row>
    <row r="140" spans="1:16" ht="13.5">
      <c r="A140" s="20">
        <v>121</v>
      </c>
      <c r="B140" s="20">
        <v>82071</v>
      </c>
      <c r="C140" s="20" t="s">
        <v>222</v>
      </c>
      <c r="D140" s="27">
        <v>0.78</v>
      </c>
      <c r="E140" s="20" t="s">
        <v>223</v>
      </c>
      <c r="F140" s="27">
        <v>0.31</v>
      </c>
      <c r="G140" s="20">
        <v>1227.3900000000001</v>
      </c>
      <c r="H140" s="20">
        <v>1.1200000000000001</v>
      </c>
      <c r="I140" s="20">
        <v>1374.68</v>
      </c>
      <c r="J140" s="20">
        <v>1622.12</v>
      </c>
      <c r="K140" s="25"/>
      <c r="L140" s="29"/>
      <c r="M140" s="28"/>
      <c r="N140" s="29"/>
      <c r="O140" s="36">
        <v>2196.06</v>
      </c>
      <c r="P140" s="30">
        <f>O140*1.18</f>
        <v>2591.3507999999997</v>
      </c>
    </row>
    <row r="141" spans="1:16" ht="13.5">
      <c r="A141" s="20">
        <v>122</v>
      </c>
      <c r="B141" s="20">
        <v>8207</v>
      </c>
      <c r="C141" s="20" t="s">
        <v>224</v>
      </c>
      <c r="D141" s="27">
        <v>0.78</v>
      </c>
      <c r="E141" s="20" t="s">
        <v>223</v>
      </c>
      <c r="F141" s="27">
        <v>0.31</v>
      </c>
      <c r="G141" s="20">
        <v>1340.22</v>
      </c>
      <c r="H141" s="20">
        <v>1.1200000000000001</v>
      </c>
      <c r="I141" s="20">
        <v>1501.05</v>
      </c>
      <c r="J141" s="20">
        <v>1771.24</v>
      </c>
      <c r="K141" s="39">
        <v>1715.6</v>
      </c>
      <c r="L141" s="29">
        <v>1</v>
      </c>
      <c r="M141" s="28">
        <f>K141-J141</f>
        <v>-55.6400000000001</v>
      </c>
      <c r="N141" s="29">
        <f>K141/J141</f>
        <v>0.96858697861385235</v>
      </c>
      <c r="O141" s="36">
        <v>2601.21</v>
      </c>
      <c r="P141" s="30">
        <v>3069.43</v>
      </c>
    </row>
    <row r="142" spans="1:16" ht="13.5">
      <c r="A142" s="20">
        <v>123</v>
      </c>
      <c r="B142" s="20">
        <v>8712</v>
      </c>
      <c r="C142" s="20" t="s">
        <v>225</v>
      </c>
      <c r="D142" s="27">
        <v>1.625</v>
      </c>
      <c r="E142" s="20" t="s">
        <v>226</v>
      </c>
      <c r="F142" s="27">
        <v>0.65</v>
      </c>
      <c r="G142" s="20">
        <v>2492.59</v>
      </c>
      <c r="H142" s="20">
        <v>1.1200000000000001</v>
      </c>
      <c r="I142" s="20">
        <v>2791.7</v>
      </c>
      <c r="J142" s="20">
        <v>3294.21</v>
      </c>
      <c r="K142" s="25"/>
      <c r="L142" s="29"/>
      <c r="M142" s="28"/>
      <c r="N142" s="29"/>
      <c r="O142" s="36">
        <v>4125.16</v>
      </c>
      <c r="P142" s="30">
        <f>O142*1.18</f>
        <v>4867.6887999999999</v>
      </c>
    </row>
    <row r="143" spans="1:16" ht="13.5">
      <c r="A143" s="20">
        <v>124</v>
      </c>
      <c r="B143" s="20">
        <v>8906</v>
      </c>
      <c r="C143" s="20" t="s">
        <v>227</v>
      </c>
      <c r="D143" s="27">
        <v>1.625</v>
      </c>
      <c r="E143" s="20" t="s">
        <v>226</v>
      </c>
      <c r="F143" s="27">
        <v>0.65</v>
      </c>
      <c r="G143" s="20">
        <v>2605.25</v>
      </c>
      <c r="H143" s="20">
        <v>1.1200000000000001</v>
      </c>
      <c r="I143" s="20">
        <v>2917.88</v>
      </c>
      <c r="J143" s="20">
        <v>3443.1</v>
      </c>
      <c r="K143" s="25"/>
      <c r="L143" s="29"/>
      <c r="M143" s="28"/>
      <c r="N143" s="29"/>
      <c r="O143" s="36">
        <v>4367.71</v>
      </c>
      <c r="P143" s="30">
        <f>O143*1.18</f>
        <v>5153.8977999999997</v>
      </c>
    </row>
    <row r="144" spans="1:16" ht="13.5">
      <c r="A144" s="20">
        <v>125</v>
      </c>
      <c r="B144" s="20">
        <v>8102</v>
      </c>
      <c r="C144" s="20" t="s">
        <v>228</v>
      </c>
      <c r="D144" s="27">
        <v>1.63</v>
      </c>
      <c r="E144" s="20" t="s">
        <v>226</v>
      </c>
      <c r="F144" s="27">
        <v>0.65</v>
      </c>
      <c r="G144" s="20">
        <v>2729.9</v>
      </c>
      <c r="H144" s="20">
        <v>1.1200000000000001</v>
      </c>
      <c r="I144" s="20">
        <v>3057.49</v>
      </c>
      <c r="J144" s="20">
        <v>3607.84</v>
      </c>
      <c r="K144" s="25">
        <v>3336.45</v>
      </c>
      <c r="L144" s="29">
        <v>1</v>
      </c>
      <c r="M144" s="28">
        <f>K144-J144</f>
        <v>-271.39000000000033</v>
      </c>
      <c r="N144" s="29">
        <f>K144/J144</f>
        <v>0.92477770632844025</v>
      </c>
      <c r="O144" s="36">
        <v>5231.8500000000004</v>
      </c>
      <c r="P144" s="30">
        <v>6173.58</v>
      </c>
    </row>
    <row r="145" spans="1:16" ht="13.5">
      <c r="A145" s="20">
        <v>126</v>
      </c>
      <c r="B145" s="20">
        <v>83521</v>
      </c>
      <c r="C145" s="20" t="s">
        <v>229</v>
      </c>
      <c r="D145" s="27">
        <v>0.57999999999999996</v>
      </c>
      <c r="E145" s="20" t="s">
        <v>230</v>
      </c>
      <c r="F145" s="27">
        <v>0.23</v>
      </c>
      <c r="G145" s="20">
        <v>1050.3499999999999</v>
      </c>
      <c r="H145" s="20">
        <v>1.1200000000000001</v>
      </c>
      <c r="I145" s="20">
        <v>1176.3900000000001</v>
      </c>
      <c r="J145" s="20">
        <v>1388.14</v>
      </c>
      <c r="K145" s="39">
        <v>1357</v>
      </c>
      <c r="L145" s="29">
        <v>1</v>
      </c>
      <c r="M145" s="28">
        <f>K145-J145</f>
        <v>-31.1400000000001</v>
      </c>
      <c r="N145" s="29">
        <f>K145/J145</f>
        <v>0.9775671041825752</v>
      </c>
      <c r="O145" s="36">
        <v>2150.27</v>
      </c>
      <c r="P145" s="30">
        <v>2537.3200000000002</v>
      </c>
    </row>
    <row r="146" spans="1:16" ht="13.5">
      <c r="A146" s="20">
        <v>127</v>
      </c>
      <c r="B146" s="20">
        <v>8352</v>
      </c>
      <c r="C146" s="20" t="s">
        <v>231</v>
      </c>
      <c r="D146" s="27">
        <v>0.91</v>
      </c>
      <c r="E146" s="20" t="s">
        <v>232</v>
      </c>
      <c r="F146" s="27">
        <v>0.36</v>
      </c>
      <c r="G146" s="20">
        <v>1452.07</v>
      </c>
      <c r="H146" s="20">
        <v>1.1200000000000001</v>
      </c>
      <c r="I146" s="20">
        <v>1626.32</v>
      </c>
      <c r="J146" s="20">
        <v>1919.06</v>
      </c>
      <c r="K146" s="25"/>
      <c r="L146" s="29"/>
      <c r="M146" s="28"/>
      <c r="N146" s="29"/>
      <c r="O146" s="36">
        <v>2533.06</v>
      </c>
      <c r="P146" s="30">
        <f>O146*1.18</f>
        <v>2989.0107999999996</v>
      </c>
    </row>
    <row r="147" spans="1:16" ht="13.5">
      <c r="A147" s="20">
        <v>128</v>
      </c>
      <c r="B147" s="20">
        <v>8241</v>
      </c>
      <c r="C147" s="20" t="s">
        <v>233</v>
      </c>
      <c r="D147" s="27">
        <v>0.91</v>
      </c>
      <c r="E147" s="20" t="s">
        <v>232</v>
      </c>
      <c r="F147" s="27">
        <v>0.36</v>
      </c>
      <c r="G147" s="20">
        <v>1537.11</v>
      </c>
      <c r="H147" s="20">
        <v>1.1200000000000001</v>
      </c>
      <c r="I147" s="20">
        <v>1721.56</v>
      </c>
      <c r="J147" s="20">
        <v>2031.44</v>
      </c>
      <c r="K147" s="25"/>
      <c r="L147" s="29"/>
      <c r="M147" s="28"/>
      <c r="N147" s="29"/>
      <c r="O147" s="36">
        <v>2709.7</v>
      </c>
      <c r="P147" s="30">
        <f>O147*1.18</f>
        <v>3197.4459999999995</v>
      </c>
    </row>
    <row r="148" spans="1:16" ht="13.5">
      <c r="A148" s="20">
        <v>129</v>
      </c>
      <c r="B148" s="20">
        <v>8110</v>
      </c>
      <c r="C148" s="20" t="s">
        <v>234</v>
      </c>
      <c r="D148" s="27">
        <v>0.91</v>
      </c>
      <c r="E148" s="20" t="s">
        <v>232</v>
      </c>
      <c r="F148" s="27">
        <v>0.36</v>
      </c>
      <c r="G148" s="20">
        <v>1657.34</v>
      </c>
      <c r="H148" s="20">
        <v>1.1200000000000001</v>
      </c>
      <c r="I148" s="20">
        <v>1856.22</v>
      </c>
      <c r="J148" s="20">
        <v>2190.34</v>
      </c>
      <c r="K148" s="39">
        <v>2026.3</v>
      </c>
      <c r="L148" s="29">
        <v>1</v>
      </c>
      <c r="M148" s="28">
        <f>K148-J148</f>
        <v>-164.04000000000019</v>
      </c>
      <c r="N148" s="29">
        <f>K148/J148</f>
        <v>0.92510751755435217</v>
      </c>
      <c r="O148" s="36">
        <v>3232.44</v>
      </c>
      <c r="P148" s="30">
        <v>3814.28</v>
      </c>
    </row>
    <row r="149" spans="1:16" ht="13.5">
      <c r="A149" s="20">
        <v>130</v>
      </c>
      <c r="B149" s="20">
        <v>8571</v>
      </c>
      <c r="C149" s="20" t="s">
        <v>235</v>
      </c>
      <c r="D149" s="27">
        <v>1.9</v>
      </c>
      <c r="E149" s="20" t="s">
        <v>236</v>
      </c>
      <c r="F149" s="27">
        <v>0.76</v>
      </c>
      <c r="G149" s="20">
        <v>2958.39</v>
      </c>
      <c r="H149" s="20">
        <v>1.1200000000000001</v>
      </c>
      <c r="I149" s="20">
        <v>3313.4</v>
      </c>
      <c r="J149" s="20">
        <v>3909.81</v>
      </c>
      <c r="K149" s="25"/>
      <c r="L149" s="29"/>
      <c r="M149" s="28"/>
      <c r="N149" s="29"/>
      <c r="O149" s="36">
        <v>5152.62</v>
      </c>
      <c r="P149" s="30">
        <f>O149*1.18</f>
        <v>6080.0915999999997</v>
      </c>
    </row>
    <row r="150" spans="1:16" ht="13.5">
      <c r="A150" s="20">
        <v>131</v>
      </c>
      <c r="B150" s="20">
        <v>8240</v>
      </c>
      <c r="C150" s="20" t="s">
        <v>237</v>
      </c>
      <c r="D150" s="27">
        <v>1.9</v>
      </c>
      <c r="E150" s="20" t="s">
        <v>236</v>
      </c>
      <c r="F150" s="27">
        <v>0.76</v>
      </c>
      <c r="G150" s="20">
        <v>3134.81</v>
      </c>
      <c r="H150" s="20">
        <v>1.1200000000000001</v>
      </c>
      <c r="I150" s="20">
        <v>3510.99</v>
      </c>
      <c r="J150" s="20">
        <v>4142.97</v>
      </c>
      <c r="K150" s="25"/>
      <c r="L150" s="29"/>
      <c r="M150" s="28"/>
      <c r="N150" s="29"/>
      <c r="O150" s="36">
        <v>5519.52</v>
      </c>
      <c r="P150" s="30">
        <f>O150*1.18</f>
        <v>6513.0335999999998</v>
      </c>
    </row>
    <row r="151" spans="1:16" ht="13.5">
      <c r="A151" s="20">
        <v>132</v>
      </c>
      <c r="B151" s="20">
        <v>8104</v>
      </c>
      <c r="C151" s="20" t="s">
        <v>238</v>
      </c>
      <c r="D151" s="27">
        <v>1.9</v>
      </c>
      <c r="E151" s="20" t="s">
        <v>236</v>
      </c>
      <c r="F151" s="27">
        <v>0.76</v>
      </c>
      <c r="G151" s="20">
        <v>3368.64</v>
      </c>
      <c r="H151" s="20">
        <v>1.1200000000000001</v>
      </c>
      <c r="I151" s="20">
        <v>3772.88</v>
      </c>
      <c r="J151" s="20">
        <v>4452</v>
      </c>
      <c r="K151" s="25">
        <v>3910.05</v>
      </c>
      <c r="L151" s="29">
        <v>1</v>
      </c>
      <c r="M151" s="28">
        <f>K151-J151</f>
        <v>-541.94999999999982</v>
      </c>
      <c r="N151" s="29">
        <f>K151/J151</f>
        <v>0.87826819407008094</v>
      </c>
      <c r="O151" s="36">
        <v>6117.24</v>
      </c>
      <c r="P151" s="30">
        <v>7218.34</v>
      </c>
    </row>
    <row r="152" spans="1:16" ht="13.5">
      <c r="A152" s="20">
        <v>133</v>
      </c>
      <c r="B152" s="20">
        <v>8905</v>
      </c>
      <c r="C152" s="20" t="s">
        <v>239</v>
      </c>
      <c r="D152" s="27">
        <v>1.9</v>
      </c>
      <c r="E152" s="20" t="s">
        <v>236</v>
      </c>
      <c r="F152" s="27">
        <v>0.76</v>
      </c>
      <c r="G152" s="20">
        <v>3568.22</v>
      </c>
      <c r="H152" s="20">
        <v>1.1200000000000001</v>
      </c>
      <c r="I152" s="20">
        <v>3996.41</v>
      </c>
      <c r="J152" s="20">
        <v>4715.76</v>
      </c>
      <c r="K152" s="25">
        <v>4654.3900000000003</v>
      </c>
      <c r="L152" s="29">
        <v>1</v>
      </c>
      <c r="M152" s="28">
        <f>K152-J152</f>
        <v>-61.369999999999891</v>
      </c>
      <c r="N152" s="29">
        <f>K152/J152</f>
        <v>0.9869861909851223</v>
      </c>
      <c r="O152" s="36">
        <v>6765.52</v>
      </c>
      <c r="P152" s="30">
        <v>7983.31</v>
      </c>
    </row>
    <row r="153" spans="1:16" ht="13.5">
      <c r="A153" s="20">
        <v>134</v>
      </c>
      <c r="B153" s="20">
        <v>8570</v>
      </c>
      <c r="C153" s="20" t="s">
        <v>240</v>
      </c>
      <c r="D153" s="27">
        <v>0.65</v>
      </c>
      <c r="E153" s="20" t="s">
        <v>241</v>
      </c>
      <c r="F153" s="27">
        <v>0.26</v>
      </c>
      <c r="G153" s="20">
        <v>1072.07</v>
      </c>
      <c r="H153" s="20">
        <v>1.1200000000000001</v>
      </c>
      <c r="I153" s="20">
        <v>1200.72</v>
      </c>
      <c r="J153" s="20">
        <v>1416.85</v>
      </c>
      <c r="K153" s="25"/>
      <c r="L153" s="29"/>
      <c r="M153" s="28"/>
      <c r="N153" s="29"/>
      <c r="O153" s="36">
        <v>1718.2</v>
      </c>
      <c r="P153" s="30">
        <f>O153*1.18</f>
        <v>2027.4759999999999</v>
      </c>
    </row>
    <row r="154" spans="1:16" ht="13.5">
      <c r="A154" s="20">
        <v>135</v>
      </c>
      <c r="B154" s="20">
        <v>8276</v>
      </c>
      <c r="C154" s="20" t="s">
        <v>242</v>
      </c>
      <c r="D154" s="27">
        <v>0.65</v>
      </c>
      <c r="E154" s="20" t="s">
        <v>241</v>
      </c>
      <c r="F154" s="27">
        <v>0.26</v>
      </c>
      <c r="G154" s="20">
        <v>1193.83</v>
      </c>
      <c r="H154" s="20">
        <v>1.1200000000000001</v>
      </c>
      <c r="I154" s="20">
        <v>1337.09</v>
      </c>
      <c r="J154" s="20">
        <v>1577.77</v>
      </c>
      <c r="K154" s="25"/>
      <c r="L154" s="29"/>
      <c r="M154" s="28"/>
      <c r="N154" s="29"/>
      <c r="O154" s="36">
        <v>1906.37</v>
      </c>
      <c r="P154" s="30">
        <f>O154*1.18</f>
        <v>2249.5165999999999</v>
      </c>
    </row>
    <row r="155" spans="1:16" ht="13.5">
      <c r="A155" s="20">
        <v>136</v>
      </c>
      <c r="B155" s="20">
        <v>8959</v>
      </c>
      <c r="C155" s="20" t="s">
        <v>243</v>
      </c>
      <c r="D155" s="27">
        <v>0.65</v>
      </c>
      <c r="E155" s="20" t="s">
        <v>241</v>
      </c>
      <c r="F155" s="27">
        <v>0.26</v>
      </c>
      <c r="G155" s="20">
        <v>1378.54</v>
      </c>
      <c r="H155" s="20">
        <v>1.1200000000000001</v>
      </c>
      <c r="I155" s="20">
        <v>1543.96</v>
      </c>
      <c r="J155" s="20">
        <v>1821.87</v>
      </c>
      <c r="K155" s="25">
        <v>1399.01</v>
      </c>
      <c r="L155" s="29">
        <v>1</v>
      </c>
      <c r="M155" s="28">
        <f>K155-J155</f>
        <v>-422.8599999999999</v>
      </c>
      <c r="N155" s="29">
        <f>K155/J155</f>
        <v>0.76789781927360357</v>
      </c>
      <c r="O155" s="36">
        <v>2213.12</v>
      </c>
      <c r="P155" s="30">
        <v>2611.48</v>
      </c>
    </row>
    <row r="156" spans="1:16" ht="13.5">
      <c r="A156" s="20">
        <v>137</v>
      </c>
      <c r="B156" s="20">
        <v>8568</v>
      </c>
      <c r="C156" s="20" t="s">
        <v>244</v>
      </c>
      <c r="D156" s="27">
        <v>1.03</v>
      </c>
      <c r="E156" s="20" t="s">
        <v>245</v>
      </c>
      <c r="F156" s="27">
        <v>0.41</v>
      </c>
      <c r="G156" s="20">
        <v>1658.52</v>
      </c>
      <c r="H156" s="20">
        <v>1.1200000000000001</v>
      </c>
      <c r="I156" s="20">
        <v>1857.54</v>
      </c>
      <c r="J156" s="20">
        <v>2191.9</v>
      </c>
      <c r="K156" s="25"/>
      <c r="L156" s="29"/>
      <c r="M156" s="28"/>
      <c r="N156" s="29"/>
      <c r="O156" s="36">
        <v>2924.53</v>
      </c>
      <c r="P156" s="30">
        <f>O156*1.18</f>
        <v>3450.9454000000001</v>
      </c>
    </row>
    <row r="157" spans="1:16" ht="13.5">
      <c r="A157" s="20">
        <v>138</v>
      </c>
      <c r="B157" s="20">
        <v>8111</v>
      </c>
      <c r="C157" s="20" t="s">
        <v>246</v>
      </c>
      <c r="D157" s="27">
        <v>1.03</v>
      </c>
      <c r="E157" s="20" t="s">
        <v>245</v>
      </c>
      <c r="F157" s="27">
        <v>0.41</v>
      </c>
      <c r="G157" s="20">
        <v>2105.42</v>
      </c>
      <c r="H157" s="20">
        <v>1.1200000000000001</v>
      </c>
      <c r="I157" s="20">
        <v>2358.0700000000002</v>
      </c>
      <c r="J157" s="20">
        <v>2782.52</v>
      </c>
      <c r="K157" s="25">
        <v>2206.13</v>
      </c>
      <c r="L157" s="29">
        <v>1</v>
      </c>
      <c r="M157" s="28">
        <f>K157-J157</f>
        <v>-576.38999999999987</v>
      </c>
      <c r="N157" s="29">
        <f>K157/J157</f>
        <v>0.79285324094705523</v>
      </c>
      <c r="O157" s="36">
        <v>3489.92</v>
      </c>
      <c r="P157" s="30">
        <v>4118.1099999999997</v>
      </c>
    </row>
    <row r="158" spans="1:16" ht="13.5">
      <c r="A158" s="20">
        <v>139</v>
      </c>
      <c r="B158" s="20">
        <v>8569</v>
      </c>
      <c r="C158" s="20" t="s">
        <v>247</v>
      </c>
      <c r="D158" s="27">
        <v>2.15</v>
      </c>
      <c r="E158" s="20" t="s">
        <v>248</v>
      </c>
      <c r="F158" s="27">
        <v>0.86</v>
      </c>
      <c r="G158" s="20">
        <v>3411.79</v>
      </c>
      <c r="H158" s="20">
        <v>1.1200000000000001</v>
      </c>
      <c r="I158" s="20">
        <v>3821.2</v>
      </c>
      <c r="J158" s="20">
        <v>4509.0200000000004</v>
      </c>
      <c r="K158" s="25"/>
      <c r="L158" s="29"/>
      <c r="M158" s="28"/>
      <c r="N158" s="29"/>
      <c r="O158" s="36">
        <v>6025.54</v>
      </c>
      <c r="P158" s="30">
        <f>O158*1.18</f>
        <v>7110.1371999999992</v>
      </c>
    </row>
    <row r="159" spans="1:16" ht="13.5">
      <c r="A159" s="20">
        <v>140</v>
      </c>
      <c r="B159" s="20">
        <v>8284</v>
      </c>
      <c r="C159" s="20" t="s">
        <v>249</v>
      </c>
      <c r="D159" s="27">
        <v>2.15</v>
      </c>
      <c r="E159" s="20" t="s">
        <v>248</v>
      </c>
      <c r="F159" s="27">
        <v>0.86</v>
      </c>
      <c r="G159" s="20">
        <v>3707.83</v>
      </c>
      <c r="H159" s="20">
        <v>1.1200000000000001</v>
      </c>
      <c r="I159" s="20">
        <v>4152.7700000000004</v>
      </c>
      <c r="J159" s="20">
        <v>4900.2700000000004</v>
      </c>
      <c r="K159" s="25"/>
      <c r="L159" s="29"/>
      <c r="M159" s="28"/>
      <c r="N159" s="29"/>
      <c r="O159" s="36">
        <v>6622.91</v>
      </c>
      <c r="P159" s="30">
        <f>O159*1.18</f>
        <v>7815.0337999999992</v>
      </c>
    </row>
    <row r="160" spans="1:16" ht="13.5">
      <c r="A160" s="20">
        <v>141</v>
      </c>
      <c r="B160" s="20">
        <v>8105</v>
      </c>
      <c r="C160" s="20" t="s">
        <v>250</v>
      </c>
      <c r="D160" s="27">
        <v>2.15</v>
      </c>
      <c r="E160" s="20" t="s">
        <v>248</v>
      </c>
      <c r="F160" s="27">
        <v>0.86</v>
      </c>
      <c r="G160" s="20">
        <v>4105.0600000000004</v>
      </c>
      <c r="H160" s="20">
        <v>1.1200000000000001</v>
      </c>
      <c r="I160" s="20">
        <v>4597.67</v>
      </c>
      <c r="J160" s="20">
        <v>5425.25</v>
      </c>
      <c r="K160" s="39">
        <v>4800</v>
      </c>
      <c r="L160" s="29">
        <v>1</v>
      </c>
      <c r="M160" s="28">
        <f>K160-J160</f>
        <v>-625.25</v>
      </c>
      <c r="N160" s="29">
        <f>K160/J160</f>
        <v>0.88475185475323714</v>
      </c>
      <c r="O160" s="36">
        <v>7986.82</v>
      </c>
      <c r="P160" s="30">
        <v>9424.4500000000007</v>
      </c>
    </row>
    <row r="161" spans="1:16" ht="13.5">
      <c r="A161" s="20">
        <v>142</v>
      </c>
      <c r="B161" s="20">
        <v>8114</v>
      </c>
      <c r="C161" s="20" t="s">
        <v>251</v>
      </c>
      <c r="D161" s="27">
        <v>2.15</v>
      </c>
      <c r="E161" s="20" t="s">
        <v>245</v>
      </c>
      <c r="F161" s="27">
        <v>0.86</v>
      </c>
      <c r="G161" s="20">
        <v>4318.1000000000004</v>
      </c>
      <c r="H161" s="20">
        <v>1.1200000000000001</v>
      </c>
      <c r="I161" s="20">
        <v>4836.2700000000004</v>
      </c>
      <c r="J161" s="20">
        <v>5706.8</v>
      </c>
      <c r="K161" s="25">
        <v>5794.51</v>
      </c>
      <c r="L161" s="29">
        <v>1</v>
      </c>
      <c r="M161" s="28">
        <f>K161-J161</f>
        <v>87.710000000000036</v>
      </c>
      <c r="N161" s="29">
        <f>K161/J161</f>
        <v>1.0153693838928997</v>
      </c>
      <c r="O161" s="36">
        <v>8733.2999999999993</v>
      </c>
      <c r="P161" s="30">
        <v>10305.290000000001</v>
      </c>
    </row>
    <row r="162" spans="1:16" ht="13.5">
      <c r="A162" s="20">
        <v>143</v>
      </c>
      <c r="B162" s="20"/>
      <c r="C162" s="20" t="s">
        <v>527</v>
      </c>
      <c r="D162" s="27">
        <v>1.25</v>
      </c>
      <c r="E162" s="20" t="s">
        <v>529</v>
      </c>
      <c r="F162" s="27">
        <v>0.5</v>
      </c>
      <c r="G162" s="20">
        <v>1658.52</v>
      </c>
      <c r="H162" s="20">
        <v>1.1200000000000001</v>
      </c>
      <c r="I162" s="20">
        <v>1857.54</v>
      </c>
      <c r="J162" s="20">
        <v>2191.9</v>
      </c>
      <c r="K162" s="25"/>
      <c r="L162" s="29"/>
      <c r="M162" s="28"/>
      <c r="N162" s="29"/>
      <c r="O162" s="36">
        <v>4451</v>
      </c>
      <c r="P162" s="30">
        <v>5252.18</v>
      </c>
    </row>
    <row r="163" spans="1:16" ht="13.5">
      <c r="A163" s="20">
        <v>144</v>
      </c>
      <c r="B163" s="20"/>
      <c r="C163" s="20" t="s">
        <v>530</v>
      </c>
      <c r="D163" s="27">
        <v>1.95</v>
      </c>
      <c r="E163" s="20" t="s">
        <v>531</v>
      </c>
      <c r="F163" s="27">
        <v>0.78</v>
      </c>
      <c r="G163" s="20">
        <v>1658.52</v>
      </c>
      <c r="H163" s="20">
        <v>1.1200000000000001</v>
      </c>
      <c r="I163" s="20">
        <v>1857.54</v>
      </c>
      <c r="J163" s="20">
        <v>2191.9</v>
      </c>
      <c r="K163" s="25"/>
      <c r="L163" s="29"/>
      <c r="M163" s="28"/>
      <c r="N163" s="29"/>
      <c r="O163" s="36">
        <v>8209.5</v>
      </c>
      <c r="P163" s="30">
        <v>9687.2099999999991</v>
      </c>
    </row>
    <row r="164" spans="1:16" ht="13.5">
      <c r="A164" s="20">
        <v>145</v>
      </c>
      <c r="B164" s="20"/>
      <c r="C164" s="20" t="s">
        <v>532</v>
      </c>
      <c r="D164" s="27">
        <v>1.45</v>
      </c>
      <c r="E164" s="20" t="s">
        <v>528</v>
      </c>
      <c r="F164" s="27">
        <v>0.57999999999999996</v>
      </c>
      <c r="G164" s="20">
        <v>1658.52</v>
      </c>
      <c r="H164" s="20">
        <v>1.1200000000000001</v>
      </c>
      <c r="I164" s="20">
        <v>1857.54</v>
      </c>
      <c r="J164" s="20">
        <v>2191.9</v>
      </c>
      <c r="K164" s="25"/>
      <c r="L164" s="29"/>
      <c r="M164" s="28"/>
      <c r="N164" s="29"/>
      <c r="O164" s="36">
        <v>6014.6</v>
      </c>
      <c r="P164" s="30">
        <v>7097.23</v>
      </c>
    </row>
    <row r="165" spans="1:16" ht="13.5">
      <c r="A165" s="20">
        <v>146</v>
      </c>
      <c r="B165" s="20"/>
      <c r="C165" s="20" t="s">
        <v>533</v>
      </c>
      <c r="D165" s="27">
        <v>2.2799999999999998</v>
      </c>
      <c r="E165" s="20" t="s">
        <v>534</v>
      </c>
      <c r="F165" s="27">
        <v>0.91</v>
      </c>
      <c r="G165" s="20">
        <v>1658.52</v>
      </c>
      <c r="H165" s="20">
        <v>1.1200000000000001</v>
      </c>
      <c r="I165" s="20">
        <v>1857.54</v>
      </c>
      <c r="J165" s="20">
        <v>2191.9</v>
      </c>
      <c r="K165" s="25"/>
      <c r="L165" s="29"/>
      <c r="M165" s="28"/>
      <c r="N165" s="29"/>
      <c r="O165" s="36">
        <v>7916.09</v>
      </c>
      <c r="P165" s="30">
        <v>9340.99</v>
      </c>
    </row>
    <row r="166" spans="1:16" ht="13.5">
      <c r="A166" s="20">
        <v>147</v>
      </c>
      <c r="B166" s="20"/>
      <c r="C166" s="20" t="s">
        <v>535</v>
      </c>
      <c r="D166" s="27">
        <v>1.8</v>
      </c>
      <c r="E166" s="20" t="s">
        <v>536</v>
      </c>
      <c r="F166" s="27">
        <v>0.72</v>
      </c>
      <c r="G166" s="20">
        <v>1658.52</v>
      </c>
      <c r="H166" s="20">
        <v>1.1200000000000001</v>
      </c>
      <c r="I166" s="20">
        <v>1857.54</v>
      </c>
      <c r="J166" s="20">
        <v>2191.9</v>
      </c>
      <c r="K166" s="25"/>
      <c r="L166" s="29"/>
      <c r="M166" s="28"/>
      <c r="N166" s="29"/>
      <c r="O166" s="36">
        <v>6521.04</v>
      </c>
      <c r="P166" s="30">
        <v>7694.83</v>
      </c>
    </row>
    <row r="167" spans="1:16" ht="13.5">
      <c r="A167" s="20">
        <v>148</v>
      </c>
      <c r="B167" s="20"/>
      <c r="C167" s="20" t="s">
        <v>537</v>
      </c>
      <c r="D167" s="27">
        <v>2.82</v>
      </c>
      <c r="E167" s="20" t="s">
        <v>538</v>
      </c>
      <c r="F167" s="27">
        <v>1.1299999999999999</v>
      </c>
      <c r="G167" s="20">
        <v>1658.52</v>
      </c>
      <c r="H167" s="20">
        <v>1.1200000000000001</v>
      </c>
      <c r="I167" s="20">
        <v>1857.54</v>
      </c>
      <c r="J167" s="20">
        <v>2191.9</v>
      </c>
      <c r="K167" s="25"/>
      <c r="L167" s="29"/>
      <c r="M167" s="28"/>
      <c r="N167" s="29"/>
      <c r="O167" s="36">
        <v>10234.41</v>
      </c>
      <c r="P167" s="30">
        <v>12076.6</v>
      </c>
    </row>
    <row r="168" spans="1:16" ht="12.75" customHeight="1">
      <c r="A168" s="70" t="s">
        <v>555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</row>
    <row r="169" spans="1:16" ht="13.5">
      <c r="A169" s="20">
        <v>149</v>
      </c>
      <c r="B169" s="20">
        <v>8055</v>
      </c>
      <c r="C169" s="20" t="s">
        <v>252</v>
      </c>
      <c r="D169" s="27">
        <v>0.01</v>
      </c>
      <c r="E169" s="20" t="s">
        <v>253</v>
      </c>
      <c r="F169" s="27">
        <v>4.0000000000000001E-3</v>
      </c>
      <c r="G169" s="20">
        <v>68.040000000000006</v>
      </c>
      <c r="H169" s="20">
        <v>1.3</v>
      </c>
      <c r="I169" s="20">
        <v>88.92</v>
      </c>
      <c r="J169" s="20">
        <v>104.93</v>
      </c>
      <c r="K169" s="25"/>
      <c r="L169" s="29"/>
      <c r="M169" s="28"/>
      <c r="N169" s="29"/>
      <c r="O169" s="36">
        <v>283.64</v>
      </c>
      <c r="P169" s="30">
        <v>334.7</v>
      </c>
    </row>
    <row r="170" spans="1:16" ht="13.5">
      <c r="A170" s="20">
        <v>150</v>
      </c>
      <c r="B170" s="20">
        <v>8045</v>
      </c>
      <c r="C170" s="20" t="s">
        <v>254</v>
      </c>
      <c r="D170" s="27">
        <v>1.2999999999999999E-2</v>
      </c>
      <c r="E170" s="20" t="s">
        <v>255</v>
      </c>
      <c r="F170" s="27">
        <v>5.0000000000000001E-3</v>
      </c>
      <c r="G170" s="20">
        <v>51.37</v>
      </c>
      <c r="H170" s="20">
        <v>2.2999999999999998</v>
      </c>
      <c r="I170" s="20">
        <v>118.15</v>
      </c>
      <c r="J170" s="20">
        <v>139.41999999999999</v>
      </c>
      <c r="K170" s="25"/>
      <c r="L170" s="29"/>
      <c r="M170" s="28"/>
      <c r="N170" s="29"/>
      <c r="O170" s="36">
        <v>453.47</v>
      </c>
      <c r="P170" s="30">
        <v>535.1</v>
      </c>
    </row>
    <row r="171" spans="1:16" ht="13.5">
      <c r="A171" s="20">
        <v>151</v>
      </c>
      <c r="B171" s="20">
        <v>8050</v>
      </c>
      <c r="C171" s="20" t="s">
        <v>256</v>
      </c>
      <c r="D171" s="27">
        <v>3.7999999999999999E-2</v>
      </c>
      <c r="E171" s="20" t="s">
        <v>257</v>
      </c>
      <c r="F171" s="27">
        <v>1.4999999999999999E-2</v>
      </c>
      <c r="G171" s="20">
        <v>120.35</v>
      </c>
      <c r="H171" s="20">
        <v>1.1200000000000001</v>
      </c>
      <c r="I171" s="20">
        <v>134.79</v>
      </c>
      <c r="J171" s="20">
        <v>159.05000000000001</v>
      </c>
      <c r="K171" s="25"/>
      <c r="L171" s="29"/>
      <c r="M171" s="28"/>
      <c r="N171" s="29"/>
      <c r="O171" s="36">
        <v>686.67</v>
      </c>
      <c r="P171" s="30">
        <v>810.27</v>
      </c>
    </row>
    <row r="172" spans="1:16" ht="13.5">
      <c r="A172" s="20">
        <v>152</v>
      </c>
      <c r="B172" s="20">
        <v>8482</v>
      </c>
      <c r="C172" s="20" t="s">
        <v>258</v>
      </c>
      <c r="D172" s="27">
        <v>0.1</v>
      </c>
      <c r="E172" s="20" t="s">
        <v>259</v>
      </c>
      <c r="F172" s="27">
        <v>0.04</v>
      </c>
      <c r="G172" s="20">
        <v>223.91</v>
      </c>
      <c r="H172" s="20">
        <v>1.1399999999999999</v>
      </c>
      <c r="I172" s="20">
        <v>255.26</v>
      </c>
      <c r="J172" s="20">
        <v>301.20999999999998</v>
      </c>
      <c r="K172" s="25"/>
      <c r="L172" s="29"/>
      <c r="M172" s="28"/>
      <c r="N172" s="29"/>
      <c r="O172" s="36">
        <v>961.92</v>
      </c>
      <c r="P172" s="30">
        <v>1135.07</v>
      </c>
    </row>
    <row r="173" spans="1:16" ht="13.5">
      <c r="A173" s="20">
        <v>153</v>
      </c>
      <c r="B173" s="20">
        <v>8046</v>
      </c>
      <c r="C173" s="20" t="s">
        <v>260</v>
      </c>
      <c r="D173" s="27">
        <v>0.05</v>
      </c>
      <c r="E173" s="20" t="s">
        <v>261</v>
      </c>
      <c r="F173" s="27">
        <v>0.02</v>
      </c>
      <c r="G173" s="20">
        <v>146.94999999999999</v>
      </c>
      <c r="H173" s="20">
        <v>1.6</v>
      </c>
      <c r="I173" s="20">
        <v>235.12</v>
      </c>
      <c r="J173" s="20">
        <v>277.44</v>
      </c>
      <c r="K173" s="25"/>
      <c r="L173" s="29"/>
      <c r="M173" s="28"/>
      <c r="N173" s="29"/>
      <c r="O173" s="36">
        <v>798.49</v>
      </c>
      <c r="P173" s="30">
        <v>942.21</v>
      </c>
    </row>
    <row r="174" spans="1:16" ht="13.5">
      <c r="A174" s="20">
        <v>154</v>
      </c>
      <c r="B174" s="20">
        <v>8511</v>
      </c>
      <c r="C174" s="20" t="s">
        <v>262</v>
      </c>
      <c r="D174" s="27">
        <v>0.125</v>
      </c>
      <c r="E174" s="20" t="s">
        <v>263</v>
      </c>
      <c r="F174" s="27">
        <v>0.05</v>
      </c>
      <c r="G174" s="20">
        <v>304.70999999999998</v>
      </c>
      <c r="H174" s="20">
        <v>1.1200000000000001</v>
      </c>
      <c r="I174" s="20">
        <v>341.28</v>
      </c>
      <c r="J174" s="20">
        <v>402.71</v>
      </c>
      <c r="K174" s="25"/>
      <c r="L174" s="29"/>
      <c r="M174" s="28"/>
      <c r="N174" s="29"/>
      <c r="O174" s="36">
        <v>1236.75</v>
      </c>
      <c r="P174" s="30">
        <v>1459.36</v>
      </c>
    </row>
    <row r="175" spans="1:16" ht="13.5">
      <c r="A175" s="20">
        <v>155</v>
      </c>
      <c r="B175" s="20">
        <v>8047</v>
      </c>
      <c r="C175" s="20" t="s">
        <v>264</v>
      </c>
      <c r="D175" s="27">
        <v>0.05</v>
      </c>
      <c r="E175" s="20" t="s">
        <v>265</v>
      </c>
      <c r="F175" s="27">
        <v>0.02</v>
      </c>
      <c r="G175" s="20">
        <v>142.72</v>
      </c>
      <c r="H175" s="20">
        <v>1.7</v>
      </c>
      <c r="I175" s="20">
        <v>242.62</v>
      </c>
      <c r="J175" s="20">
        <v>286.29000000000002</v>
      </c>
      <c r="K175" s="25"/>
      <c r="L175" s="29"/>
      <c r="M175" s="28"/>
      <c r="N175" s="29"/>
      <c r="O175" s="36">
        <v>784.67</v>
      </c>
      <c r="P175" s="30">
        <v>925.91</v>
      </c>
    </row>
    <row r="176" spans="1:16" ht="13.5">
      <c r="A176" s="20">
        <v>156</v>
      </c>
      <c r="B176" s="20">
        <v>8053</v>
      </c>
      <c r="C176" s="20" t="s">
        <v>266</v>
      </c>
      <c r="D176" s="27">
        <v>7.4999999999999997E-2</v>
      </c>
      <c r="E176" s="20" t="s">
        <v>578</v>
      </c>
      <c r="F176" s="27">
        <v>0.03</v>
      </c>
      <c r="G176" s="20">
        <v>205.49</v>
      </c>
      <c r="H176" s="20">
        <v>1.4</v>
      </c>
      <c r="I176" s="20">
        <v>287.69</v>
      </c>
      <c r="J176" s="20">
        <v>339.47</v>
      </c>
      <c r="K176" s="25"/>
      <c r="L176" s="29"/>
      <c r="M176" s="28"/>
      <c r="N176" s="29"/>
      <c r="O176" s="36">
        <v>959.88</v>
      </c>
      <c r="P176" s="30">
        <v>1132.6600000000001</v>
      </c>
    </row>
    <row r="177" spans="1:16" ht="13.5">
      <c r="A177" s="20">
        <v>157</v>
      </c>
      <c r="B177" s="20">
        <v>8048</v>
      </c>
      <c r="C177" s="20" t="s">
        <v>267</v>
      </c>
      <c r="D177" s="27">
        <v>0.1</v>
      </c>
      <c r="E177" s="20" t="s">
        <v>268</v>
      </c>
      <c r="F177" s="27">
        <v>0.04</v>
      </c>
      <c r="G177" s="20">
        <v>369.73</v>
      </c>
      <c r="H177" s="20">
        <v>1.3</v>
      </c>
      <c r="I177" s="20">
        <v>480.65</v>
      </c>
      <c r="J177" s="20">
        <v>567.16999999999996</v>
      </c>
      <c r="K177" s="25"/>
      <c r="L177" s="29"/>
      <c r="M177" s="28"/>
      <c r="N177" s="29"/>
      <c r="O177" s="36">
        <v>1101.7</v>
      </c>
      <c r="P177" s="30">
        <v>1300</v>
      </c>
    </row>
    <row r="178" spans="1:16" ht="13.5">
      <c r="A178" s="20">
        <v>158</v>
      </c>
      <c r="B178" s="20">
        <v>8049</v>
      </c>
      <c r="C178" s="20" t="s">
        <v>269</v>
      </c>
      <c r="D178" s="27">
        <v>0.125</v>
      </c>
      <c r="E178" s="20" t="s">
        <v>270</v>
      </c>
      <c r="F178" s="27">
        <v>0.05</v>
      </c>
      <c r="G178" s="20">
        <v>310.38</v>
      </c>
      <c r="H178" s="20">
        <v>1.3</v>
      </c>
      <c r="I178" s="20">
        <v>403.49</v>
      </c>
      <c r="J178" s="20">
        <v>476.12</v>
      </c>
      <c r="K178" s="25"/>
      <c r="L178" s="29"/>
      <c r="M178" s="28"/>
      <c r="N178" s="29"/>
      <c r="O178" s="36">
        <v>1319.19</v>
      </c>
      <c r="P178" s="30">
        <v>1556.65</v>
      </c>
    </row>
    <row r="179" spans="1:16" ht="12" customHeight="1">
      <c r="A179" s="70" t="s">
        <v>547</v>
      </c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</row>
    <row r="180" spans="1:16" ht="13.5">
      <c r="A180" s="20">
        <v>159</v>
      </c>
      <c r="B180" s="20">
        <v>8024</v>
      </c>
      <c r="C180" s="20" t="s">
        <v>271</v>
      </c>
      <c r="D180" s="27">
        <v>0.04</v>
      </c>
      <c r="E180" s="20" t="s">
        <v>272</v>
      </c>
      <c r="F180" s="27">
        <v>1.6E-2</v>
      </c>
      <c r="G180" s="20">
        <v>111.76</v>
      </c>
      <c r="H180" s="20">
        <v>1.1200000000000001</v>
      </c>
      <c r="I180" s="20">
        <v>125.17</v>
      </c>
      <c r="J180" s="20">
        <v>147.69999999999999</v>
      </c>
      <c r="K180" s="25">
        <v>192.58</v>
      </c>
      <c r="L180" s="29">
        <v>1</v>
      </c>
      <c r="M180" s="28">
        <f>K180-J180</f>
        <v>44.880000000000024</v>
      </c>
      <c r="N180" s="29">
        <f>K180/J180</f>
        <v>1.3038591740013543</v>
      </c>
      <c r="O180" s="36">
        <v>218.2</v>
      </c>
      <c r="P180" s="30">
        <v>257.48</v>
      </c>
    </row>
    <row r="181" spans="1:16" ht="13.5">
      <c r="A181" s="20">
        <v>160</v>
      </c>
      <c r="B181" s="20">
        <v>8023</v>
      </c>
      <c r="C181" s="20" t="s">
        <v>273</v>
      </c>
      <c r="D181" s="27">
        <v>0.1</v>
      </c>
      <c r="E181" s="20" t="s">
        <v>274</v>
      </c>
      <c r="F181" s="27">
        <v>4.2999999999999997E-2</v>
      </c>
      <c r="G181" s="20">
        <v>213.71</v>
      </c>
      <c r="H181" s="20">
        <v>1.1200000000000001</v>
      </c>
      <c r="I181" s="20">
        <v>239.36</v>
      </c>
      <c r="J181" s="20">
        <v>282.44</v>
      </c>
      <c r="K181" s="25">
        <v>349.6</v>
      </c>
      <c r="L181" s="29">
        <v>1</v>
      </c>
      <c r="M181" s="28">
        <f>K181-J181</f>
        <v>67.160000000000025</v>
      </c>
      <c r="N181" s="29">
        <f>K181/J181</f>
        <v>1.2377850162866451</v>
      </c>
      <c r="O181" s="36">
        <v>396.18</v>
      </c>
      <c r="P181" s="30">
        <v>467.5</v>
      </c>
    </row>
    <row r="182" spans="1:16" ht="12" customHeight="1">
      <c r="A182" s="70" t="s">
        <v>548</v>
      </c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</row>
    <row r="183" spans="1:16" ht="13.5">
      <c r="A183" s="20">
        <v>161</v>
      </c>
      <c r="B183" s="20">
        <v>84860</v>
      </c>
      <c r="C183" s="20" t="s">
        <v>275</v>
      </c>
      <c r="D183" s="27">
        <v>0.11</v>
      </c>
      <c r="E183" s="20" t="s">
        <v>276</v>
      </c>
      <c r="F183" s="27">
        <v>4.3999999999999997E-2</v>
      </c>
      <c r="G183" s="20">
        <v>218.17</v>
      </c>
      <c r="H183" s="20">
        <v>1.6</v>
      </c>
      <c r="I183" s="20">
        <v>349.07</v>
      </c>
      <c r="J183" s="20">
        <v>411.9</v>
      </c>
      <c r="K183" s="25"/>
      <c r="L183" s="29"/>
      <c r="M183" s="28"/>
      <c r="N183" s="29"/>
      <c r="O183" s="36">
        <v>1094.8</v>
      </c>
      <c r="P183" s="30">
        <f>O183*1.18</f>
        <v>1291.8639999999998</v>
      </c>
    </row>
    <row r="184" spans="1:16" ht="13.5">
      <c r="A184" s="20">
        <v>162</v>
      </c>
      <c r="B184" s="20">
        <v>80181</v>
      </c>
      <c r="C184" s="20" t="s">
        <v>277</v>
      </c>
      <c r="D184" s="27">
        <v>0.115</v>
      </c>
      <c r="E184" s="20" t="s">
        <v>278</v>
      </c>
      <c r="F184" s="27">
        <v>4.5999999999999999E-2</v>
      </c>
      <c r="G184" s="20">
        <v>274.14</v>
      </c>
      <c r="H184" s="20">
        <v>1.3</v>
      </c>
      <c r="I184" s="20">
        <v>356.38</v>
      </c>
      <c r="J184" s="20">
        <v>420.53</v>
      </c>
      <c r="K184" s="25"/>
      <c r="L184" s="29"/>
      <c r="M184" s="28"/>
      <c r="N184" s="29"/>
      <c r="O184" s="36">
        <v>1120.26</v>
      </c>
      <c r="P184" s="30">
        <f t="shared" ref="P184:P190" si="13">O184*1.18</f>
        <v>1321.9068</v>
      </c>
    </row>
    <row r="185" spans="1:16" ht="13.5">
      <c r="A185" s="20">
        <v>163</v>
      </c>
      <c r="B185" s="20">
        <v>80190</v>
      </c>
      <c r="C185" s="20" t="s">
        <v>279</v>
      </c>
      <c r="D185" s="27">
        <v>0.13300000000000001</v>
      </c>
      <c r="E185" s="20" t="s">
        <v>280</v>
      </c>
      <c r="F185" s="27">
        <v>5.2999999999999999E-2</v>
      </c>
      <c r="G185" s="20">
        <v>313.79000000000002</v>
      </c>
      <c r="H185" s="20">
        <v>1.2</v>
      </c>
      <c r="I185" s="20">
        <v>376.55</v>
      </c>
      <c r="J185" s="20">
        <v>444.33</v>
      </c>
      <c r="K185" s="25"/>
      <c r="L185" s="29"/>
      <c r="M185" s="28"/>
      <c r="N185" s="29"/>
      <c r="O185" s="36">
        <v>1251.8</v>
      </c>
      <c r="P185" s="30">
        <f t="shared" si="13"/>
        <v>1477.1239999999998</v>
      </c>
    </row>
    <row r="186" spans="1:16" ht="13.5">
      <c r="A186" s="20">
        <v>164</v>
      </c>
      <c r="B186" s="20">
        <v>80191</v>
      </c>
      <c r="C186" s="20" t="s">
        <v>281</v>
      </c>
      <c r="D186" s="27">
        <v>0.14199999999999999</v>
      </c>
      <c r="E186" s="20" t="s">
        <v>282</v>
      </c>
      <c r="F186" s="27">
        <v>5.7000000000000002E-2</v>
      </c>
      <c r="G186" s="20">
        <v>282.33</v>
      </c>
      <c r="H186" s="20">
        <v>1.6</v>
      </c>
      <c r="I186" s="20">
        <v>451.73</v>
      </c>
      <c r="J186" s="20">
        <v>533.04</v>
      </c>
      <c r="K186" s="25"/>
      <c r="L186" s="29"/>
      <c r="M186" s="28"/>
      <c r="N186" s="29"/>
      <c r="O186" s="36">
        <v>1387.61</v>
      </c>
      <c r="P186" s="30">
        <f t="shared" si="13"/>
        <v>1637.3797999999997</v>
      </c>
    </row>
    <row r="187" spans="1:16" ht="13.5">
      <c r="A187" s="20">
        <v>165</v>
      </c>
      <c r="B187" s="20">
        <v>80200</v>
      </c>
      <c r="C187" s="20" t="s">
        <v>283</v>
      </c>
      <c r="D187" s="27">
        <v>0.15</v>
      </c>
      <c r="E187" s="20" t="s">
        <v>284</v>
      </c>
      <c r="F187" s="27">
        <v>0.06</v>
      </c>
      <c r="G187" s="20">
        <v>351.28</v>
      </c>
      <c r="H187" s="20">
        <v>1.2</v>
      </c>
      <c r="I187" s="20">
        <v>421.54</v>
      </c>
      <c r="J187" s="20">
        <v>497.42</v>
      </c>
      <c r="K187" s="25"/>
      <c r="L187" s="29"/>
      <c r="M187" s="28"/>
      <c r="N187" s="29"/>
      <c r="O187" s="36">
        <v>1416.24</v>
      </c>
      <c r="P187" s="30">
        <f t="shared" si="13"/>
        <v>1671.1632</v>
      </c>
    </row>
    <row r="188" spans="1:16" ht="13.5">
      <c r="A188" s="20">
        <v>166</v>
      </c>
      <c r="B188" s="20">
        <v>81901</v>
      </c>
      <c r="C188" s="20" t="s">
        <v>285</v>
      </c>
      <c r="D188" s="27">
        <v>0.16800000000000001</v>
      </c>
      <c r="E188" s="20" t="s">
        <v>286</v>
      </c>
      <c r="F188" s="27">
        <v>6.7000000000000004E-2</v>
      </c>
      <c r="G188" s="20">
        <v>388.2</v>
      </c>
      <c r="H188" s="20">
        <v>1.2</v>
      </c>
      <c r="I188" s="20">
        <v>465.84</v>
      </c>
      <c r="J188" s="20">
        <v>549.69000000000005</v>
      </c>
      <c r="K188" s="25"/>
      <c r="L188" s="29"/>
      <c r="M188" s="28"/>
      <c r="N188" s="29"/>
      <c r="O188" s="36">
        <v>1444.9</v>
      </c>
      <c r="P188" s="30">
        <f t="shared" si="13"/>
        <v>1704.982</v>
      </c>
    </row>
    <row r="189" spans="1:16" ht="13.5">
      <c r="A189" s="20">
        <v>167</v>
      </c>
      <c r="B189" s="20">
        <v>80211</v>
      </c>
      <c r="C189" s="20" t="s">
        <v>287</v>
      </c>
      <c r="D189" s="27">
        <v>0.18</v>
      </c>
      <c r="E189" s="20" t="s">
        <v>288</v>
      </c>
      <c r="F189" s="27">
        <v>7.1999999999999995E-2</v>
      </c>
      <c r="G189" s="20">
        <v>414.31</v>
      </c>
      <c r="H189" s="20">
        <v>1.2</v>
      </c>
      <c r="I189" s="20">
        <v>497.17</v>
      </c>
      <c r="J189" s="20">
        <v>586.66</v>
      </c>
      <c r="K189" s="25"/>
      <c r="L189" s="29"/>
      <c r="M189" s="28"/>
      <c r="N189" s="29"/>
      <c r="O189" s="36">
        <v>1544.2</v>
      </c>
      <c r="P189" s="30">
        <f t="shared" si="13"/>
        <v>1822.1559999999999</v>
      </c>
    </row>
    <row r="190" spans="1:16" ht="13.5">
      <c r="A190" s="20">
        <v>168</v>
      </c>
      <c r="B190" s="20">
        <v>80221</v>
      </c>
      <c r="C190" s="20" t="s">
        <v>289</v>
      </c>
      <c r="D190" s="27">
        <v>0.19500000000000001</v>
      </c>
      <c r="E190" s="20" t="s">
        <v>290</v>
      </c>
      <c r="F190" s="27">
        <v>7.8E-2</v>
      </c>
      <c r="G190" s="20">
        <v>373.72</v>
      </c>
      <c r="H190" s="20">
        <v>1.4</v>
      </c>
      <c r="I190" s="20">
        <v>523.21</v>
      </c>
      <c r="J190" s="20">
        <v>617.39</v>
      </c>
      <c r="K190" s="25"/>
      <c r="L190" s="29"/>
      <c r="M190" s="28"/>
      <c r="N190" s="29"/>
      <c r="O190" s="36">
        <v>1648.6</v>
      </c>
      <c r="P190" s="30">
        <f t="shared" si="13"/>
        <v>1945.3479999999997</v>
      </c>
    </row>
    <row r="191" spans="1:16" ht="12" customHeight="1">
      <c r="A191" s="20"/>
      <c r="B191" s="20"/>
      <c r="C191" s="77" t="s">
        <v>549</v>
      </c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1:16" ht="13.5">
      <c r="A192" s="20">
        <v>169</v>
      </c>
      <c r="B192" s="20"/>
      <c r="C192" s="20" t="s">
        <v>562</v>
      </c>
      <c r="D192" s="27">
        <v>1.53</v>
      </c>
      <c r="E192" s="20" t="s">
        <v>563</v>
      </c>
      <c r="F192" s="27">
        <v>0.61299999999999999</v>
      </c>
      <c r="G192" s="20"/>
      <c r="H192" s="20"/>
      <c r="I192" s="20"/>
      <c r="J192" s="20"/>
      <c r="K192" s="25"/>
      <c r="L192" s="29"/>
      <c r="M192" s="28"/>
      <c r="N192" s="29"/>
      <c r="O192" s="36">
        <f>P192/1.18</f>
        <v>9645.8898305084749</v>
      </c>
      <c r="P192" s="30">
        <v>11382.15</v>
      </c>
    </row>
    <row r="193" spans="1:16" ht="13.5">
      <c r="A193" s="20">
        <v>170</v>
      </c>
      <c r="B193" s="20"/>
      <c r="C193" s="20" t="s">
        <v>291</v>
      </c>
      <c r="D193" s="27">
        <v>1.35</v>
      </c>
      <c r="E193" s="20" t="s">
        <v>292</v>
      </c>
      <c r="F193" s="27">
        <v>0.53800000000000003</v>
      </c>
      <c r="G193" s="20"/>
      <c r="H193" s="20"/>
      <c r="I193" s="20"/>
      <c r="J193" s="20"/>
      <c r="K193" s="25"/>
      <c r="L193" s="29"/>
      <c r="M193" s="28"/>
      <c r="N193" s="29"/>
      <c r="O193" s="36">
        <v>9249.83</v>
      </c>
      <c r="P193" s="30">
        <v>10914.8</v>
      </c>
    </row>
    <row r="194" spans="1:16" ht="13.5">
      <c r="A194" s="20">
        <v>171</v>
      </c>
      <c r="B194" s="20"/>
      <c r="C194" s="20" t="s">
        <v>539</v>
      </c>
      <c r="D194" s="27">
        <v>1.1599999999999999</v>
      </c>
      <c r="E194" s="20" t="s">
        <v>540</v>
      </c>
      <c r="F194" s="27">
        <v>0.46400000000000002</v>
      </c>
      <c r="G194" s="20"/>
      <c r="H194" s="20"/>
      <c r="I194" s="20"/>
      <c r="J194" s="20"/>
      <c r="K194" s="25"/>
      <c r="L194" s="29"/>
      <c r="M194" s="28"/>
      <c r="N194" s="29"/>
      <c r="O194" s="36">
        <v>7668.06</v>
      </c>
      <c r="P194" s="30">
        <v>9048.32</v>
      </c>
    </row>
    <row r="195" spans="1:16" ht="10.5" customHeight="1">
      <c r="A195" s="20"/>
      <c r="B195" s="20"/>
      <c r="C195" s="77" t="s">
        <v>557</v>
      </c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1:16" ht="10.5" customHeight="1">
      <c r="A196" s="20"/>
      <c r="B196" s="20"/>
      <c r="C196" s="20" t="s">
        <v>293</v>
      </c>
      <c r="D196" s="27">
        <v>1.33</v>
      </c>
      <c r="E196" s="20" t="s">
        <v>294</v>
      </c>
      <c r="F196" s="27">
        <v>0.53100000000000003</v>
      </c>
      <c r="G196" s="20"/>
      <c r="H196" s="20"/>
      <c r="I196" s="20"/>
      <c r="J196" s="20"/>
      <c r="K196" s="25"/>
      <c r="L196" s="29"/>
      <c r="M196" s="28"/>
      <c r="N196" s="29"/>
      <c r="O196" s="36">
        <v>9139.0400000000009</v>
      </c>
      <c r="P196" s="30">
        <v>10784.07</v>
      </c>
    </row>
    <row r="197" spans="1:16" ht="13.5">
      <c r="A197" s="20">
        <v>172</v>
      </c>
      <c r="B197" s="20"/>
      <c r="C197" s="20" t="s">
        <v>295</v>
      </c>
      <c r="D197" s="27">
        <v>1.5</v>
      </c>
      <c r="E197" s="20" t="s">
        <v>296</v>
      </c>
      <c r="F197" s="27">
        <v>0.60699999999999998</v>
      </c>
      <c r="G197" s="20"/>
      <c r="H197" s="20"/>
      <c r="I197" s="20"/>
      <c r="J197" s="20"/>
      <c r="K197" s="25"/>
      <c r="L197" s="29"/>
      <c r="M197" s="28"/>
      <c r="N197" s="29"/>
      <c r="O197" s="36">
        <v>12269.92</v>
      </c>
      <c r="P197" s="30">
        <v>14478.51</v>
      </c>
    </row>
    <row r="198" spans="1:16" ht="13.5">
      <c r="A198" s="20">
        <v>173</v>
      </c>
      <c r="B198" s="20"/>
      <c r="C198" s="20" t="s">
        <v>577</v>
      </c>
      <c r="D198" s="27">
        <v>1.73</v>
      </c>
      <c r="E198" s="20" t="s">
        <v>576</v>
      </c>
      <c r="F198" s="27">
        <v>0.69</v>
      </c>
      <c r="G198" s="20"/>
      <c r="H198" s="20"/>
      <c r="I198" s="20"/>
      <c r="J198" s="20"/>
      <c r="K198" s="25"/>
      <c r="L198" s="29"/>
      <c r="M198" s="28"/>
      <c r="N198" s="29"/>
      <c r="O198" s="36">
        <v>13318.79</v>
      </c>
      <c r="P198" s="30">
        <v>15716.18</v>
      </c>
    </row>
    <row r="199" spans="1:16" ht="13.5">
      <c r="A199" s="70" t="s">
        <v>558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</row>
    <row r="200" spans="1:16" s="31" customFormat="1" ht="13.5">
      <c r="A200" s="20">
        <v>174</v>
      </c>
      <c r="B200" s="20">
        <v>85210</v>
      </c>
      <c r="C200" s="20" t="s">
        <v>297</v>
      </c>
      <c r="D200" s="27">
        <v>0.41</v>
      </c>
      <c r="E200" s="20" t="s">
        <v>579</v>
      </c>
      <c r="F200" s="27">
        <v>0.16</v>
      </c>
      <c r="G200" s="20">
        <v>846.18</v>
      </c>
      <c r="H200" s="20">
        <v>1.1200000000000001</v>
      </c>
      <c r="I200" s="20">
        <v>947.72</v>
      </c>
      <c r="J200" s="20">
        <v>1118.31</v>
      </c>
      <c r="K200" s="20"/>
      <c r="L200" s="29"/>
      <c r="M200" s="28"/>
      <c r="N200" s="29"/>
      <c r="O200" s="36">
        <v>1708.37</v>
      </c>
      <c r="P200" s="30">
        <f>O200*1.18</f>
        <v>2015.8765999999998</v>
      </c>
    </row>
    <row r="201" spans="1:16" s="31" customFormat="1" ht="13.5">
      <c r="A201" s="20">
        <v>175</v>
      </c>
      <c r="B201" s="20">
        <v>8521</v>
      </c>
      <c r="C201" s="20" t="s">
        <v>298</v>
      </c>
      <c r="D201" s="27">
        <v>0.57499999999999996</v>
      </c>
      <c r="E201" s="20" t="s">
        <v>580</v>
      </c>
      <c r="F201" s="27">
        <v>0.23</v>
      </c>
      <c r="G201" s="20">
        <v>1479.4</v>
      </c>
      <c r="H201" s="20">
        <v>1.1200000000000001</v>
      </c>
      <c r="I201" s="20">
        <v>1656.93</v>
      </c>
      <c r="J201" s="20">
        <v>1955.18</v>
      </c>
      <c r="K201" s="20"/>
      <c r="L201" s="29"/>
      <c r="M201" s="28"/>
      <c r="N201" s="29"/>
      <c r="O201" s="36">
        <v>3960.13</v>
      </c>
      <c r="P201" s="30">
        <f t="shared" ref="P201:P254" si="14">O201*1.18</f>
        <v>4672.9534000000003</v>
      </c>
    </row>
    <row r="202" spans="1:16" s="31" customFormat="1" ht="13.5">
      <c r="A202" s="20">
        <v>176</v>
      </c>
      <c r="B202" s="20">
        <v>85211</v>
      </c>
      <c r="C202" s="20" t="s">
        <v>299</v>
      </c>
      <c r="D202" s="27">
        <v>0.1</v>
      </c>
      <c r="E202" s="20" t="s">
        <v>300</v>
      </c>
      <c r="F202" s="27">
        <v>0.04</v>
      </c>
      <c r="G202" s="20">
        <v>237.84</v>
      </c>
      <c r="H202" s="20">
        <v>1.1200000000000001</v>
      </c>
      <c r="I202" s="20">
        <v>266.38</v>
      </c>
      <c r="J202" s="20">
        <v>314.33</v>
      </c>
      <c r="K202" s="20"/>
      <c r="L202" s="29"/>
      <c r="M202" s="28"/>
      <c r="N202" s="29"/>
      <c r="O202" s="36">
        <v>480.2</v>
      </c>
      <c r="P202" s="30">
        <f t="shared" si="14"/>
        <v>566.63599999999997</v>
      </c>
    </row>
    <row r="203" spans="1:16" s="31" customFormat="1" ht="13.5">
      <c r="A203" s="20">
        <v>177</v>
      </c>
      <c r="B203" s="20">
        <v>8520</v>
      </c>
      <c r="C203" s="20" t="s">
        <v>301</v>
      </c>
      <c r="D203" s="27">
        <v>0.15</v>
      </c>
      <c r="E203" s="20" t="s">
        <v>300</v>
      </c>
      <c r="F203" s="27">
        <v>0.06</v>
      </c>
      <c r="G203" s="20">
        <v>308.66000000000003</v>
      </c>
      <c r="H203" s="20">
        <v>1.1200000000000001</v>
      </c>
      <c r="I203" s="20">
        <v>345.7</v>
      </c>
      <c r="J203" s="20">
        <v>407.93</v>
      </c>
      <c r="K203" s="20"/>
      <c r="L203" s="29"/>
      <c r="M203" s="28"/>
      <c r="N203" s="29"/>
      <c r="O203" s="36">
        <v>746.6</v>
      </c>
      <c r="P203" s="30">
        <f t="shared" si="14"/>
        <v>880.98799999999994</v>
      </c>
    </row>
    <row r="204" spans="1:16" s="31" customFormat="1" ht="13.5">
      <c r="A204" s="20">
        <v>178</v>
      </c>
      <c r="B204" s="20">
        <v>8739</v>
      </c>
      <c r="C204" s="20" t="s">
        <v>302</v>
      </c>
      <c r="D204" s="27">
        <v>0.17499999999999999</v>
      </c>
      <c r="E204" s="20" t="s">
        <v>303</v>
      </c>
      <c r="F204" s="27">
        <v>7.0000000000000007E-2</v>
      </c>
      <c r="G204" s="20">
        <v>392.23</v>
      </c>
      <c r="H204" s="20">
        <v>1.1200000000000001</v>
      </c>
      <c r="I204" s="20">
        <v>439.3</v>
      </c>
      <c r="J204" s="20">
        <v>518.37</v>
      </c>
      <c r="K204" s="20"/>
      <c r="L204" s="29"/>
      <c r="M204" s="28"/>
      <c r="N204" s="29"/>
      <c r="O204" s="36">
        <v>911.55</v>
      </c>
      <c r="P204" s="30">
        <f t="shared" si="14"/>
        <v>1075.6289999999999</v>
      </c>
    </row>
    <row r="205" spans="1:16" s="31" customFormat="1" ht="13.5">
      <c r="A205" s="20">
        <v>179</v>
      </c>
      <c r="B205" s="20">
        <v>84341</v>
      </c>
      <c r="C205" s="20" t="s">
        <v>304</v>
      </c>
      <c r="D205" s="27">
        <v>0.61</v>
      </c>
      <c r="E205" s="20" t="s">
        <v>581</v>
      </c>
      <c r="F205" s="27">
        <v>0.24</v>
      </c>
      <c r="G205" s="20">
        <v>1462.29</v>
      </c>
      <c r="H205" s="20">
        <v>1.1200000000000001</v>
      </c>
      <c r="I205" s="20">
        <v>1637.76</v>
      </c>
      <c r="J205" s="20">
        <v>1932.56</v>
      </c>
      <c r="K205" s="20"/>
      <c r="L205" s="29"/>
      <c r="M205" s="28"/>
      <c r="N205" s="29"/>
      <c r="O205" s="36">
        <v>2952.3</v>
      </c>
      <c r="P205" s="30">
        <f t="shared" si="14"/>
        <v>3483.7139999999999</v>
      </c>
    </row>
    <row r="206" spans="1:16" s="31" customFormat="1" ht="13.5">
      <c r="A206" s="20">
        <v>180</v>
      </c>
      <c r="B206" s="20">
        <v>84342</v>
      </c>
      <c r="C206" s="20" t="s">
        <v>305</v>
      </c>
      <c r="D206" s="27">
        <v>0.15</v>
      </c>
      <c r="E206" s="20" t="s">
        <v>306</v>
      </c>
      <c r="F206" s="27">
        <v>0.06</v>
      </c>
      <c r="G206" s="20">
        <v>384.4</v>
      </c>
      <c r="H206" s="20">
        <v>1.1200000000000001</v>
      </c>
      <c r="I206" s="20">
        <v>430.53</v>
      </c>
      <c r="J206" s="20">
        <v>508.03</v>
      </c>
      <c r="K206" s="20"/>
      <c r="L206" s="29"/>
      <c r="M206" s="28"/>
      <c r="N206" s="29"/>
      <c r="O206" s="36">
        <v>776.1</v>
      </c>
      <c r="P206" s="30">
        <f t="shared" si="14"/>
        <v>915.798</v>
      </c>
    </row>
    <row r="207" spans="1:16" s="31" customFormat="1" ht="13.5">
      <c r="A207" s="20">
        <v>181</v>
      </c>
      <c r="B207" s="20">
        <v>8434</v>
      </c>
      <c r="C207" s="20" t="s">
        <v>307</v>
      </c>
      <c r="D207" s="27">
        <v>0.15</v>
      </c>
      <c r="E207" s="20" t="s">
        <v>306</v>
      </c>
      <c r="F207" s="27">
        <v>0.06</v>
      </c>
      <c r="G207" s="20">
        <v>456.53</v>
      </c>
      <c r="H207" s="20">
        <v>1.1200000000000001</v>
      </c>
      <c r="I207" s="20">
        <v>511.31</v>
      </c>
      <c r="J207" s="20">
        <v>603.35</v>
      </c>
      <c r="K207" s="20"/>
      <c r="L207" s="29"/>
      <c r="M207" s="28"/>
      <c r="N207" s="29"/>
      <c r="O207" s="36">
        <v>1136.1500000000001</v>
      </c>
      <c r="P207" s="30">
        <f t="shared" si="14"/>
        <v>1340.6569999999999</v>
      </c>
    </row>
    <row r="208" spans="1:16" s="31" customFormat="1" ht="13.5">
      <c r="A208" s="20">
        <v>182</v>
      </c>
      <c r="B208" s="20">
        <v>8492</v>
      </c>
      <c r="C208" s="20" t="s">
        <v>308</v>
      </c>
      <c r="D208" s="27">
        <v>0.438</v>
      </c>
      <c r="E208" s="20" t="s">
        <v>309</v>
      </c>
      <c r="F208" s="27">
        <v>0.17499999999999999</v>
      </c>
      <c r="G208" s="20">
        <v>1021.31</v>
      </c>
      <c r="H208" s="20">
        <v>1.1200000000000001</v>
      </c>
      <c r="I208" s="20">
        <v>1143.8699999999999</v>
      </c>
      <c r="J208" s="20">
        <v>1349.77</v>
      </c>
      <c r="K208" s="20"/>
      <c r="L208" s="29"/>
      <c r="M208" s="28"/>
      <c r="N208" s="29"/>
      <c r="O208" s="36">
        <v>2407.63</v>
      </c>
      <c r="P208" s="30">
        <f t="shared" si="14"/>
        <v>2841.0034000000001</v>
      </c>
    </row>
    <row r="209" spans="1:16" s="31" customFormat="1" ht="13.5">
      <c r="A209" s="20">
        <v>183</v>
      </c>
      <c r="B209" s="20">
        <v>8309</v>
      </c>
      <c r="C209" s="20" t="s">
        <v>310</v>
      </c>
      <c r="D209" s="27">
        <v>0.875</v>
      </c>
      <c r="E209" s="20" t="s">
        <v>311</v>
      </c>
      <c r="F209" s="27">
        <v>0.35</v>
      </c>
      <c r="G209" s="20">
        <v>2568.62</v>
      </c>
      <c r="H209" s="20">
        <v>1.1200000000000001</v>
      </c>
      <c r="I209" s="20">
        <v>2876.85</v>
      </c>
      <c r="J209" s="20">
        <v>3394.68</v>
      </c>
      <c r="K209" s="20"/>
      <c r="L209" s="29"/>
      <c r="M209" s="28"/>
      <c r="N209" s="29"/>
      <c r="O209" s="36">
        <v>5183.3999999999996</v>
      </c>
      <c r="P209" s="30">
        <f t="shared" si="14"/>
        <v>6116.4119999999994</v>
      </c>
    </row>
    <row r="210" spans="1:16" s="31" customFormat="1" ht="13.5">
      <c r="A210" s="20">
        <v>184</v>
      </c>
      <c r="B210" s="20">
        <v>8035</v>
      </c>
      <c r="C210" s="20" t="s">
        <v>312</v>
      </c>
      <c r="D210" s="27">
        <v>0.88</v>
      </c>
      <c r="E210" s="20" t="s">
        <v>311</v>
      </c>
      <c r="F210" s="27">
        <v>0.35</v>
      </c>
      <c r="G210" s="20">
        <v>2048.14</v>
      </c>
      <c r="H210" s="20">
        <v>1.1200000000000001</v>
      </c>
      <c r="I210" s="20">
        <v>2293.92</v>
      </c>
      <c r="J210" s="20">
        <v>2706.83</v>
      </c>
      <c r="K210" s="25">
        <v>2907.52</v>
      </c>
      <c r="L210" s="29">
        <v>1</v>
      </c>
      <c r="M210" s="28">
        <f>K210-J210</f>
        <v>200.69000000000005</v>
      </c>
      <c r="N210" s="29">
        <f>K210/J210</f>
        <v>1.0741420776332462</v>
      </c>
      <c r="O210" s="36">
        <v>5306.7</v>
      </c>
      <c r="P210" s="30">
        <f t="shared" si="14"/>
        <v>6261.905999999999</v>
      </c>
    </row>
    <row r="211" spans="1:16" s="31" customFormat="1" ht="13.5">
      <c r="A211" s="20">
        <v>185</v>
      </c>
      <c r="B211" s="20">
        <v>8034</v>
      </c>
      <c r="C211" s="20" t="s">
        <v>313</v>
      </c>
      <c r="D211" s="27">
        <v>0.22500000000000001</v>
      </c>
      <c r="E211" s="20" t="s">
        <v>314</v>
      </c>
      <c r="F211" s="27">
        <v>0.09</v>
      </c>
      <c r="G211" s="20">
        <v>604.87</v>
      </c>
      <c r="H211" s="20">
        <v>1.1200000000000001</v>
      </c>
      <c r="I211" s="20">
        <v>677.45</v>
      </c>
      <c r="J211" s="20">
        <v>799.39</v>
      </c>
      <c r="K211" s="25">
        <v>905.89</v>
      </c>
      <c r="L211" s="29">
        <v>1</v>
      </c>
      <c r="M211" s="28">
        <f>K211-J211</f>
        <v>106.5</v>
      </c>
      <c r="N211" s="29">
        <f>K211/J211</f>
        <v>1.1332265852712693</v>
      </c>
      <c r="O211" s="36">
        <v>1584.36</v>
      </c>
      <c r="P211" s="30">
        <f t="shared" si="14"/>
        <v>1869.5447999999999</v>
      </c>
    </row>
    <row r="212" spans="1:16" s="31" customFormat="1" ht="13.5">
      <c r="A212" s="20">
        <v>186</v>
      </c>
      <c r="B212" s="20">
        <v>8033</v>
      </c>
      <c r="C212" s="20" t="s">
        <v>315</v>
      </c>
      <c r="D212" s="27">
        <v>0.22500000000000001</v>
      </c>
      <c r="E212" s="20" t="s">
        <v>314</v>
      </c>
      <c r="F212" s="27">
        <v>0.09</v>
      </c>
      <c r="G212" s="20">
        <v>500.91</v>
      </c>
      <c r="H212" s="20">
        <v>1.1200000000000001</v>
      </c>
      <c r="I212" s="20">
        <v>561.02</v>
      </c>
      <c r="J212" s="20">
        <v>662</v>
      </c>
      <c r="K212" s="25">
        <v>827.3</v>
      </c>
      <c r="L212" s="29">
        <v>1</v>
      </c>
      <c r="M212" s="28">
        <f>K212-J212</f>
        <v>165.29999999999995</v>
      </c>
      <c r="N212" s="29">
        <f>K212/J212</f>
        <v>1.2496978851963745</v>
      </c>
      <c r="O212" s="36">
        <v>1550.25</v>
      </c>
      <c r="P212" s="30">
        <f t="shared" si="14"/>
        <v>1829.2949999999998</v>
      </c>
    </row>
    <row r="213" spans="1:16" s="31" customFormat="1" ht="13.5">
      <c r="A213" s="20">
        <v>187</v>
      </c>
      <c r="B213" s="20">
        <v>8360</v>
      </c>
      <c r="C213" s="20" t="s">
        <v>316</v>
      </c>
      <c r="D213" s="27">
        <v>0.86799999999999999</v>
      </c>
      <c r="E213" s="20" t="s">
        <v>311</v>
      </c>
      <c r="F213" s="27">
        <v>0.34699999999999998</v>
      </c>
      <c r="G213" s="20">
        <v>2515.3000000000002</v>
      </c>
      <c r="H213" s="20">
        <v>1.1200000000000001</v>
      </c>
      <c r="I213" s="20">
        <v>2817.14</v>
      </c>
      <c r="J213" s="20">
        <v>3324.23</v>
      </c>
      <c r="K213" s="25"/>
      <c r="L213" s="29"/>
      <c r="M213" s="28"/>
      <c r="N213" s="29"/>
      <c r="O213" s="36">
        <v>6432.4</v>
      </c>
      <c r="P213" s="30">
        <f t="shared" si="14"/>
        <v>7590.2319999999991</v>
      </c>
    </row>
    <row r="214" spans="1:16" s="31" customFormat="1" ht="13.5">
      <c r="A214" s="20">
        <v>188</v>
      </c>
      <c r="B214" s="20">
        <v>8361</v>
      </c>
      <c r="C214" s="20" t="s">
        <v>317</v>
      </c>
      <c r="D214" s="27">
        <v>0.215</v>
      </c>
      <c r="E214" s="20" t="s">
        <v>314</v>
      </c>
      <c r="F214" s="27">
        <v>8.5999999999999993E-2</v>
      </c>
      <c r="G214" s="20">
        <v>594.59</v>
      </c>
      <c r="H214" s="20">
        <v>1.1200000000000001</v>
      </c>
      <c r="I214" s="20">
        <v>665.94</v>
      </c>
      <c r="J214" s="20">
        <v>785.81</v>
      </c>
      <c r="K214" s="25"/>
      <c r="L214" s="29"/>
      <c r="M214" s="28"/>
      <c r="N214" s="29"/>
      <c r="O214" s="36">
        <v>1590.6</v>
      </c>
      <c r="P214" s="30">
        <f t="shared" si="14"/>
        <v>1876.9079999999999</v>
      </c>
    </row>
    <row r="215" spans="1:16" s="31" customFormat="1" ht="13.5">
      <c r="A215" s="20">
        <v>189</v>
      </c>
      <c r="B215" s="20">
        <v>8037</v>
      </c>
      <c r="C215" s="20" t="s">
        <v>318</v>
      </c>
      <c r="D215" s="27">
        <v>0.77500000000000002</v>
      </c>
      <c r="E215" s="20" t="s">
        <v>319</v>
      </c>
      <c r="F215" s="27">
        <v>0.31</v>
      </c>
      <c r="G215" s="20">
        <v>2240.5300000000002</v>
      </c>
      <c r="H215" s="20">
        <v>1.1200000000000001</v>
      </c>
      <c r="I215" s="20">
        <v>2509.39</v>
      </c>
      <c r="J215" s="20">
        <v>2961.08</v>
      </c>
      <c r="K215" s="25"/>
      <c r="L215" s="29"/>
      <c r="M215" s="28"/>
      <c r="N215" s="29"/>
      <c r="O215" s="36">
        <v>5747.11</v>
      </c>
      <c r="P215" s="30">
        <f t="shared" si="14"/>
        <v>6781.5897999999988</v>
      </c>
    </row>
    <row r="216" spans="1:16" s="31" customFormat="1" ht="13.5">
      <c r="A216" s="20">
        <v>190</v>
      </c>
      <c r="B216" s="20">
        <v>8036</v>
      </c>
      <c r="C216" s="20" t="s">
        <v>320</v>
      </c>
      <c r="D216" s="27">
        <v>0.2</v>
      </c>
      <c r="E216" s="20" t="s">
        <v>321</v>
      </c>
      <c r="F216" s="27">
        <v>0.08</v>
      </c>
      <c r="G216" s="20">
        <v>524.49</v>
      </c>
      <c r="H216" s="20">
        <v>1.1200000000000001</v>
      </c>
      <c r="I216" s="20">
        <v>587.42999999999995</v>
      </c>
      <c r="J216" s="20">
        <v>693.17</v>
      </c>
      <c r="K216" s="25"/>
      <c r="L216" s="29"/>
      <c r="M216" s="28"/>
      <c r="N216" s="29"/>
      <c r="O216" s="36">
        <v>1309.1400000000001</v>
      </c>
      <c r="P216" s="30">
        <f t="shared" si="14"/>
        <v>1544.7852</v>
      </c>
    </row>
    <row r="217" spans="1:16" s="31" customFormat="1" ht="13.5">
      <c r="A217" s="20">
        <v>191</v>
      </c>
      <c r="B217" s="20">
        <v>80360</v>
      </c>
      <c r="C217" s="20" t="s">
        <v>322</v>
      </c>
      <c r="D217" s="27">
        <v>0.27</v>
      </c>
      <c r="E217" s="20" t="s">
        <v>323</v>
      </c>
      <c r="F217" s="27">
        <v>0.11</v>
      </c>
      <c r="G217" s="20">
        <v>900.03</v>
      </c>
      <c r="H217" s="20">
        <v>1.1200000000000001</v>
      </c>
      <c r="I217" s="20">
        <v>1008.03</v>
      </c>
      <c r="J217" s="20">
        <v>1189.48</v>
      </c>
      <c r="K217" s="25"/>
      <c r="L217" s="29"/>
      <c r="M217" s="28"/>
      <c r="N217" s="29"/>
      <c r="O217" s="36">
        <v>2317</v>
      </c>
      <c r="P217" s="30">
        <f t="shared" si="14"/>
        <v>2734.06</v>
      </c>
    </row>
    <row r="218" spans="1:16" s="31" customFormat="1" ht="13.5">
      <c r="A218" s="20">
        <v>192</v>
      </c>
      <c r="B218" s="20">
        <v>8477</v>
      </c>
      <c r="C218" s="20" t="s">
        <v>324</v>
      </c>
      <c r="D218" s="27">
        <v>0.55000000000000004</v>
      </c>
      <c r="E218" s="20" t="s">
        <v>325</v>
      </c>
      <c r="F218" s="27">
        <v>0.22</v>
      </c>
      <c r="G218" s="20">
        <v>1495</v>
      </c>
      <c r="H218" s="20">
        <v>1.1200000000000001</v>
      </c>
      <c r="I218" s="20">
        <v>1674.4</v>
      </c>
      <c r="J218" s="20">
        <v>1975.79</v>
      </c>
      <c r="K218" s="25"/>
      <c r="L218" s="29"/>
      <c r="M218" s="28"/>
      <c r="N218" s="29"/>
      <c r="O218" s="36">
        <v>4563.54</v>
      </c>
      <c r="P218" s="30">
        <f t="shared" si="14"/>
        <v>5384.9771999999994</v>
      </c>
    </row>
    <row r="219" spans="1:16" s="31" customFormat="1" ht="13.5">
      <c r="A219" s="20">
        <v>193</v>
      </c>
      <c r="B219" s="20">
        <v>8032</v>
      </c>
      <c r="C219" s="20" t="s">
        <v>326</v>
      </c>
      <c r="D219" s="27">
        <v>1.1000000000000001</v>
      </c>
      <c r="E219" s="20" t="s">
        <v>582</v>
      </c>
      <c r="F219" s="27">
        <v>0.44</v>
      </c>
      <c r="G219" s="20">
        <v>3065.19</v>
      </c>
      <c r="H219" s="20">
        <v>1.1200000000000001</v>
      </c>
      <c r="I219" s="20">
        <v>3433.01</v>
      </c>
      <c r="J219" s="20">
        <v>4050.95</v>
      </c>
      <c r="K219" s="25">
        <v>4143.22</v>
      </c>
      <c r="L219" s="29">
        <v>1</v>
      </c>
      <c r="M219" s="28">
        <f>K219-J219</f>
        <v>92.270000000000437</v>
      </c>
      <c r="N219" s="29">
        <f>K219/J219</f>
        <v>1.0227773732087535</v>
      </c>
      <c r="O219" s="36">
        <v>6794.48</v>
      </c>
      <c r="P219" s="30">
        <f t="shared" si="14"/>
        <v>8017.4863999999989</v>
      </c>
    </row>
    <row r="220" spans="1:16" s="31" customFormat="1" ht="13.5">
      <c r="A220" s="20">
        <v>194</v>
      </c>
      <c r="B220" s="20">
        <v>8039</v>
      </c>
      <c r="C220" s="20" t="s">
        <v>327</v>
      </c>
      <c r="D220" s="27">
        <v>0.27500000000000002</v>
      </c>
      <c r="E220" s="20" t="s">
        <v>323</v>
      </c>
      <c r="F220" s="27">
        <v>0.11</v>
      </c>
      <c r="G220" s="20">
        <v>737.82</v>
      </c>
      <c r="H220" s="20">
        <v>1.1200000000000001</v>
      </c>
      <c r="I220" s="20">
        <v>826.36</v>
      </c>
      <c r="J220" s="20">
        <v>975.1</v>
      </c>
      <c r="K220" s="25">
        <v>1269.44</v>
      </c>
      <c r="L220" s="29">
        <v>1</v>
      </c>
      <c r="M220" s="28">
        <f>K220-J220</f>
        <v>294.34000000000003</v>
      </c>
      <c r="N220" s="29">
        <f>K220/J220</f>
        <v>1.3018562198748846</v>
      </c>
      <c r="O220" s="36">
        <v>2061.84</v>
      </c>
      <c r="P220" s="30">
        <f t="shared" si="14"/>
        <v>2432.9712</v>
      </c>
    </row>
    <row r="221" spans="1:16" s="31" customFormat="1" ht="13.5">
      <c r="A221" s="20">
        <v>195</v>
      </c>
      <c r="B221" s="20">
        <v>8498</v>
      </c>
      <c r="C221" s="20" t="s">
        <v>328</v>
      </c>
      <c r="D221" s="27">
        <v>0.88800000000000001</v>
      </c>
      <c r="E221" s="20" t="s">
        <v>329</v>
      </c>
      <c r="F221" s="27">
        <v>0.35499999999999998</v>
      </c>
      <c r="G221" s="20">
        <v>2210.48</v>
      </c>
      <c r="H221" s="20">
        <v>1.1200000000000001</v>
      </c>
      <c r="I221" s="20">
        <v>2475.7399999999998</v>
      </c>
      <c r="J221" s="20">
        <v>2921.37</v>
      </c>
      <c r="K221" s="25"/>
      <c r="L221" s="29"/>
      <c r="M221" s="28"/>
      <c r="N221" s="29"/>
      <c r="O221" s="36">
        <v>5392.8</v>
      </c>
      <c r="P221" s="30">
        <f t="shared" si="14"/>
        <v>6363.5039999999999</v>
      </c>
    </row>
    <row r="222" spans="1:16" s="31" customFormat="1" ht="13.5">
      <c r="A222" s="20">
        <v>196</v>
      </c>
      <c r="B222" s="20">
        <v>8272</v>
      </c>
      <c r="C222" s="20" t="s">
        <v>330</v>
      </c>
      <c r="D222" s="27">
        <v>1.7749999999999999</v>
      </c>
      <c r="E222" s="20" t="s">
        <v>583</v>
      </c>
      <c r="F222" s="27">
        <v>0.71</v>
      </c>
      <c r="G222" s="20">
        <v>4163.47</v>
      </c>
      <c r="H222" s="20">
        <v>1.1200000000000001</v>
      </c>
      <c r="I222" s="20">
        <v>4663.09</v>
      </c>
      <c r="J222" s="20">
        <v>5502.45</v>
      </c>
      <c r="K222" s="25"/>
      <c r="L222" s="29"/>
      <c r="M222" s="28"/>
      <c r="N222" s="29"/>
      <c r="O222" s="36">
        <v>9016.7000000000007</v>
      </c>
      <c r="P222" s="30">
        <f t="shared" si="14"/>
        <v>10639.706</v>
      </c>
    </row>
    <row r="223" spans="1:16" s="31" customFormat="1" ht="13.5">
      <c r="A223" s="20">
        <v>197</v>
      </c>
      <c r="B223" s="20">
        <v>8357</v>
      </c>
      <c r="C223" s="20" t="s">
        <v>331</v>
      </c>
      <c r="D223" s="27">
        <v>1.7749999999999999</v>
      </c>
      <c r="E223" s="20" t="s">
        <v>583</v>
      </c>
      <c r="F223" s="27">
        <v>0.71</v>
      </c>
      <c r="G223" s="20">
        <v>4294.72</v>
      </c>
      <c r="H223" s="20">
        <v>1.1200000000000001</v>
      </c>
      <c r="I223" s="20">
        <v>4810.09</v>
      </c>
      <c r="J223" s="20">
        <v>5675.91</v>
      </c>
      <c r="K223" s="25"/>
      <c r="L223" s="29"/>
      <c r="M223" s="28"/>
      <c r="N223" s="29"/>
      <c r="O223" s="36">
        <v>10127.700000000001</v>
      </c>
      <c r="P223" s="30">
        <f t="shared" si="14"/>
        <v>11950.686</v>
      </c>
    </row>
    <row r="224" spans="1:16" s="31" customFormat="1" ht="13.5">
      <c r="A224" s="20">
        <v>198</v>
      </c>
      <c r="B224" s="20">
        <v>8358</v>
      </c>
      <c r="C224" s="20" t="s">
        <v>332</v>
      </c>
      <c r="D224" s="27">
        <v>0.45</v>
      </c>
      <c r="E224" s="20" t="s">
        <v>584</v>
      </c>
      <c r="F224" s="27">
        <v>0.18</v>
      </c>
      <c r="G224" s="20">
        <v>1121.1600000000001</v>
      </c>
      <c r="H224" s="20">
        <v>1.1200000000000001</v>
      </c>
      <c r="I224" s="20">
        <v>1255.7</v>
      </c>
      <c r="J224" s="20">
        <v>1481.73</v>
      </c>
      <c r="K224" s="25"/>
      <c r="L224" s="29"/>
      <c r="M224" s="28"/>
      <c r="N224" s="29"/>
      <c r="O224" s="36">
        <v>2608</v>
      </c>
      <c r="P224" s="30">
        <f t="shared" si="14"/>
        <v>3077.44</v>
      </c>
    </row>
    <row r="225" spans="1:16" s="31" customFormat="1" ht="13.5">
      <c r="A225" s="20">
        <v>199</v>
      </c>
      <c r="B225" s="20"/>
      <c r="C225" s="20" t="s">
        <v>333</v>
      </c>
      <c r="D225" s="27">
        <v>0.45</v>
      </c>
      <c r="E225" s="20" t="s">
        <v>584</v>
      </c>
      <c r="F225" s="27">
        <v>0.18</v>
      </c>
      <c r="G225" s="20">
        <v>1167.79</v>
      </c>
      <c r="H225" s="20">
        <v>1.1200000000000001</v>
      </c>
      <c r="I225" s="20">
        <v>1307.92</v>
      </c>
      <c r="J225" s="20">
        <v>1543.35</v>
      </c>
      <c r="K225" s="25"/>
      <c r="L225" s="29"/>
      <c r="M225" s="28"/>
      <c r="N225" s="29"/>
      <c r="O225" s="36">
        <v>2506.41</v>
      </c>
      <c r="P225" s="30">
        <f t="shared" si="14"/>
        <v>2957.5637999999994</v>
      </c>
    </row>
    <row r="226" spans="1:16" s="31" customFormat="1" ht="13.5">
      <c r="A226" s="20">
        <v>200</v>
      </c>
      <c r="B226" s="20">
        <v>8038</v>
      </c>
      <c r="C226" s="20" t="s">
        <v>334</v>
      </c>
      <c r="D226" s="27">
        <v>0.35</v>
      </c>
      <c r="E226" s="20" t="s">
        <v>335</v>
      </c>
      <c r="F226" s="27">
        <v>0.14000000000000001</v>
      </c>
      <c r="G226" s="20">
        <v>867.38</v>
      </c>
      <c r="H226" s="20">
        <v>1.1200000000000001</v>
      </c>
      <c r="I226" s="20">
        <v>971.47</v>
      </c>
      <c r="J226" s="20">
        <v>1146.33</v>
      </c>
      <c r="K226" s="25"/>
      <c r="L226" s="29"/>
      <c r="M226" s="28"/>
      <c r="N226" s="29"/>
      <c r="O226" s="36">
        <v>2168.13</v>
      </c>
      <c r="P226" s="30">
        <f t="shared" si="14"/>
        <v>2558.3933999999999</v>
      </c>
    </row>
    <row r="227" spans="1:16" s="31" customFormat="1" ht="13.5">
      <c r="A227" s="20">
        <v>201</v>
      </c>
      <c r="B227" s="20">
        <v>8467</v>
      </c>
      <c r="C227" s="20" t="s">
        <v>336</v>
      </c>
      <c r="D227" s="27">
        <v>1.1000000000000001</v>
      </c>
      <c r="E227" s="20" t="s">
        <v>337</v>
      </c>
      <c r="F227" s="27">
        <v>0.44</v>
      </c>
      <c r="G227" s="20">
        <v>2662.61</v>
      </c>
      <c r="H227" s="20">
        <v>1.1200000000000001</v>
      </c>
      <c r="I227" s="20">
        <v>2982.12</v>
      </c>
      <c r="J227" s="20">
        <v>3518.9</v>
      </c>
      <c r="K227" s="20"/>
      <c r="L227" s="29"/>
      <c r="M227" s="28"/>
      <c r="N227" s="29"/>
      <c r="O227" s="36">
        <v>7263</v>
      </c>
      <c r="P227" s="30">
        <f t="shared" si="14"/>
        <v>8570.34</v>
      </c>
    </row>
    <row r="228" spans="1:16" s="31" customFormat="1" ht="13.5">
      <c r="A228" s="20">
        <v>202</v>
      </c>
      <c r="B228" s="20">
        <v>8437</v>
      </c>
      <c r="C228" s="20" t="s">
        <v>338</v>
      </c>
      <c r="D228" s="27">
        <v>1.65</v>
      </c>
      <c r="E228" s="20" t="s">
        <v>339</v>
      </c>
      <c r="F228" s="27">
        <v>0.66</v>
      </c>
      <c r="G228" s="20">
        <v>5563.23</v>
      </c>
      <c r="H228" s="20">
        <v>1.1200000000000001</v>
      </c>
      <c r="I228" s="20">
        <v>6230.82</v>
      </c>
      <c r="J228" s="20">
        <v>7352.37</v>
      </c>
      <c r="K228" s="25">
        <v>6588.65</v>
      </c>
      <c r="L228" s="29">
        <v>1</v>
      </c>
      <c r="M228" s="28">
        <f>K228-J228</f>
        <v>-763.72000000000025</v>
      </c>
      <c r="N228" s="29">
        <f>K228/J228</f>
        <v>0.89612601106853973</v>
      </c>
      <c r="O228" s="36">
        <v>10377.84</v>
      </c>
      <c r="P228" s="30">
        <f t="shared" si="14"/>
        <v>12245.851199999999</v>
      </c>
    </row>
    <row r="229" spans="1:16" s="31" customFormat="1" ht="13.5">
      <c r="A229" s="20">
        <v>203</v>
      </c>
      <c r="B229" s="20">
        <v>8420</v>
      </c>
      <c r="C229" s="20" t="s">
        <v>340</v>
      </c>
      <c r="D229" s="27">
        <v>2.2000000000000002</v>
      </c>
      <c r="E229" s="20" t="s">
        <v>341</v>
      </c>
      <c r="F229" s="27">
        <v>0.88</v>
      </c>
      <c r="G229" s="20">
        <v>5828.45</v>
      </c>
      <c r="H229" s="20">
        <v>1.1200000000000001</v>
      </c>
      <c r="I229" s="20">
        <v>6527.86</v>
      </c>
      <c r="J229" s="20">
        <v>7702.87</v>
      </c>
      <c r="K229" s="25"/>
      <c r="L229" s="29"/>
      <c r="M229" s="28"/>
      <c r="N229" s="29"/>
      <c r="O229" s="36">
        <v>11910.61</v>
      </c>
      <c r="P229" s="30">
        <f t="shared" si="14"/>
        <v>14054.5198</v>
      </c>
    </row>
    <row r="230" spans="1:16" s="31" customFormat="1" ht="13.5">
      <c r="A230" s="20">
        <v>204</v>
      </c>
      <c r="B230" s="20">
        <v>8430</v>
      </c>
      <c r="C230" s="20" t="s">
        <v>342</v>
      </c>
      <c r="D230" s="27">
        <v>0.55000000000000004</v>
      </c>
      <c r="E230" s="20" t="s">
        <v>343</v>
      </c>
      <c r="F230" s="27">
        <v>0.22</v>
      </c>
      <c r="G230" s="20">
        <v>1439.95</v>
      </c>
      <c r="H230" s="20">
        <v>1.1200000000000001</v>
      </c>
      <c r="I230" s="20">
        <v>1612.74</v>
      </c>
      <c r="J230" s="20">
        <v>1903.03</v>
      </c>
      <c r="K230" s="25"/>
      <c r="L230" s="29"/>
      <c r="M230" s="28"/>
      <c r="N230" s="29"/>
      <c r="O230" s="36">
        <v>3609.7</v>
      </c>
      <c r="P230" s="30">
        <f t="shared" si="14"/>
        <v>4259.4459999999999</v>
      </c>
    </row>
    <row r="231" spans="1:16" s="31" customFormat="1" ht="13.5">
      <c r="A231" s="20">
        <v>205</v>
      </c>
      <c r="B231" s="20">
        <v>8398</v>
      </c>
      <c r="C231" s="20" t="s">
        <v>344</v>
      </c>
      <c r="D231" s="27">
        <v>0.55000000000000004</v>
      </c>
      <c r="E231" s="20" t="s">
        <v>343</v>
      </c>
      <c r="F231" s="27">
        <v>0.22</v>
      </c>
      <c r="G231" s="20">
        <v>1374.67</v>
      </c>
      <c r="H231" s="20">
        <v>1.1200000000000001</v>
      </c>
      <c r="I231" s="20">
        <v>1539.63</v>
      </c>
      <c r="J231" s="20">
        <v>1816.76</v>
      </c>
      <c r="K231" s="25"/>
      <c r="L231" s="29"/>
      <c r="M231" s="28"/>
      <c r="N231" s="29"/>
      <c r="O231" s="36">
        <v>3416.07</v>
      </c>
      <c r="P231" s="30">
        <f t="shared" si="14"/>
        <v>4030.9625999999998</v>
      </c>
    </row>
    <row r="232" spans="1:16" s="31" customFormat="1" ht="13.5">
      <c r="A232" s="20">
        <v>206</v>
      </c>
      <c r="B232" s="20">
        <v>8483</v>
      </c>
      <c r="C232" s="20" t="s">
        <v>345</v>
      </c>
      <c r="D232" s="27">
        <v>1.1000000000000001</v>
      </c>
      <c r="E232" s="20" t="s">
        <v>337</v>
      </c>
      <c r="F232" s="27">
        <v>0.44</v>
      </c>
      <c r="G232" s="20">
        <v>3082.01</v>
      </c>
      <c r="H232" s="20">
        <v>1.1200000000000001</v>
      </c>
      <c r="I232" s="20">
        <v>3451.85</v>
      </c>
      <c r="J232" s="20">
        <v>4073.18</v>
      </c>
      <c r="K232" s="25"/>
      <c r="L232" s="29"/>
      <c r="M232" s="28"/>
      <c r="N232" s="29"/>
      <c r="O232" s="36">
        <v>7095.25</v>
      </c>
      <c r="P232" s="30">
        <f t="shared" si="14"/>
        <v>8372.3950000000004</v>
      </c>
    </row>
    <row r="233" spans="1:16" s="31" customFormat="1" ht="13.5">
      <c r="A233" s="20">
        <v>207</v>
      </c>
      <c r="B233" s="20">
        <v>8030</v>
      </c>
      <c r="C233" s="20" t="s">
        <v>346</v>
      </c>
      <c r="D233" s="27">
        <v>2.48</v>
      </c>
      <c r="E233" s="20" t="s">
        <v>347</v>
      </c>
      <c r="F233" s="27">
        <v>0.99</v>
      </c>
      <c r="G233" s="20">
        <v>5624.81</v>
      </c>
      <c r="H233" s="20">
        <v>1.1200000000000001</v>
      </c>
      <c r="I233" s="20">
        <v>6299.79</v>
      </c>
      <c r="J233" s="20">
        <v>7433.75</v>
      </c>
      <c r="K233" s="25">
        <v>9509.15</v>
      </c>
      <c r="L233" s="29">
        <v>1</v>
      </c>
      <c r="M233" s="28">
        <f>K233-J233</f>
        <v>2075.3999999999996</v>
      </c>
      <c r="N233" s="29">
        <f>K233/J233</f>
        <v>1.2791861442744241</v>
      </c>
      <c r="O233" s="36">
        <v>13718.28</v>
      </c>
      <c r="P233" s="30">
        <f t="shared" si="14"/>
        <v>16187.570400000001</v>
      </c>
    </row>
    <row r="234" spans="1:16" s="31" customFormat="1" ht="13.5">
      <c r="A234" s="20">
        <v>208</v>
      </c>
      <c r="B234" s="20">
        <v>8273</v>
      </c>
      <c r="C234" s="20" t="s">
        <v>348</v>
      </c>
      <c r="D234" s="27">
        <v>0.625</v>
      </c>
      <c r="E234" s="20" t="s">
        <v>349</v>
      </c>
      <c r="F234" s="27">
        <v>0.25</v>
      </c>
      <c r="G234" s="20">
        <v>1494.69</v>
      </c>
      <c r="H234" s="20">
        <v>1.1200000000000001</v>
      </c>
      <c r="I234" s="20">
        <v>1674.05</v>
      </c>
      <c r="J234" s="20">
        <v>1975.38</v>
      </c>
      <c r="K234" s="25"/>
      <c r="L234" s="29"/>
      <c r="M234" s="28"/>
      <c r="N234" s="29"/>
      <c r="O234" s="36">
        <v>3046</v>
      </c>
      <c r="P234" s="30">
        <f t="shared" si="14"/>
        <v>3594.2799999999997</v>
      </c>
    </row>
    <row r="235" spans="1:16" s="31" customFormat="1" ht="13.5">
      <c r="A235" s="20">
        <v>209</v>
      </c>
      <c r="B235" s="20">
        <v>8478</v>
      </c>
      <c r="C235" s="20" t="s">
        <v>350</v>
      </c>
      <c r="D235" s="27">
        <v>1.3</v>
      </c>
      <c r="E235" s="20" t="s">
        <v>351</v>
      </c>
      <c r="F235" s="27">
        <v>0.52</v>
      </c>
      <c r="G235" s="20">
        <v>3589.78</v>
      </c>
      <c r="H235" s="20">
        <v>1.1200000000000001</v>
      </c>
      <c r="I235" s="20">
        <v>4020.55</v>
      </c>
      <c r="J235" s="20">
        <v>4744.25</v>
      </c>
      <c r="K235" s="25"/>
      <c r="L235" s="29"/>
      <c r="M235" s="28"/>
      <c r="N235" s="29"/>
      <c r="O235" s="36">
        <v>7567.21</v>
      </c>
      <c r="P235" s="30">
        <f t="shared" si="14"/>
        <v>8929.3077999999987</v>
      </c>
    </row>
    <row r="236" spans="1:16" s="31" customFormat="1" ht="13.5">
      <c r="A236" s="20">
        <v>210</v>
      </c>
      <c r="B236" s="20">
        <v>83620</v>
      </c>
      <c r="C236" s="20" t="s">
        <v>352</v>
      </c>
      <c r="D236" s="27">
        <v>2.58</v>
      </c>
      <c r="E236" s="20" t="s">
        <v>353</v>
      </c>
      <c r="F236" s="27">
        <v>1.03</v>
      </c>
      <c r="G236" s="20">
        <v>6405.4</v>
      </c>
      <c r="H236" s="20">
        <v>1.1200000000000001</v>
      </c>
      <c r="I236" s="20">
        <v>7174.05</v>
      </c>
      <c r="J236" s="20">
        <v>8465.3799999999992</v>
      </c>
      <c r="K236" s="25"/>
      <c r="L236" s="29"/>
      <c r="M236" s="28"/>
      <c r="N236" s="29"/>
      <c r="O236" s="36">
        <v>15871.8</v>
      </c>
      <c r="P236" s="30">
        <f t="shared" si="14"/>
        <v>18728.723999999998</v>
      </c>
    </row>
    <row r="237" spans="1:16" s="31" customFormat="1" ht="13.5">
      <c r="A237" s="20">
        <v>211</v>
      </c>
      <c r="B237" s="20"/>
      <c r="C237" s="20" t="s">
        <v>354</v>
      </c>
      <c r="D237" s="27">
        <v>0.64</v>
      </c>
      <c r="E237" s="20" t="s">
        <v>355</v>
      </c>
      <c r="F237" s="27">
        <v>0.25600000000000001</v>
      </c>
      <c r="G237" s="20">
        <v>1617.28</v>
      </c>
      <c r="H237" s="20">
        <v>1.1200000000000001</v>
      </c>
      <c r="I237" s="20">
        <v>1811.35</v>
      </c>
      <c r="J237" s="20">
        <v>2137.39</v>
      </c>
      <c r="K237" s="25"/>
      <c r="L237" s="29"/>
      <c r="M237" s="28"/>
      <c r="N237" s="29"/>
      <c r="O237" s="36">
        <v>3207.8</v>
      </c>
      <c r="P237" s="30">
        <f t="shared" si="14"/>
        <v>3785.2040000000002</v>
      </c>
    </row>
    <row r="238" spans="1:16" s="31" customFormat="1" ht="13.5">
      <c r="A238" s="20">
        <v>212</v>
      </c>
      <c r="B238" s="20"/>
      <c r="C238" s="20" t="s">
        <v>356</v>
      </c>
      <c r="D238" s="27">
        <v>2.0099999999999998</v>
      </c>
      <c r="E238" s="20" t="s">
        <v>357</v>
      </c>
      <c r="F238" s="27">
        <v>0.81</v>
      </c>
      <c r="G238" s="20">
        <v>4208.08</v>
      </c>
      <c r="H238" s="20">
        <v>1.1200000000000001</v>
      </c>
      <c r="I238" s="20">
        <v>4713.05</v>
      </c>
      <c r="J238" s="20">
        <v>5561.4</v>
      </c>
      <c r="K238" s="25"/>
      <c r="L238" s="29"/>
      <c r="M238" s="28"/>
      <c r="N238" s="29"/>
      <c r="O238" s="36">
        <v>10028.11</v>
      </c>
      <c r="P238" s="30">
        <f t="shared" si="14"/>
        <v>11833.1698</v>
      </c>
    </row>
    <row r="239" spans="1:16" s="31" customFormat="1" ht="13.5">
      <c r="A239" s="20">
        <v>213</v>
      </c>
      <c r="B239" s="20"/>
      <c r="C239" s="20" t="s">
        <v>358</v>
      </c>
      <c r="D239" s="27">
        <v>1</v>
      </c>
      <c r="E239" s="20" t="s">
        <v>359</v>
      </c>
      <c r="F239" s="27">
        <v>0.4</v>
      </c>
      <c r="G239" s="20">
        <v>3927.57</v>
      </c>
      <c r="H239" s="20">
        <v>1.1200000000000001</v>
      </c>
      <c r="I239" s="20">
        <v>4398.88</v>
      </c>
      <c r="J239" s="20">
        <v>5190.68</v>
      </c>
      <c r="K239" s="25"/>
      <c r="L239" s="29"/>
      <c r="M239" s="28"/>
      <c r="N239" s="29"/>
      <c r="O239" s="36">
        <v>8151.83</v>
      </c>
      <c r="P239" s="30">
        <f t="shared" si="14"/>
        <v>9619.1593999999986</v>
      </c>
    </row>
    <row r="240" spans="1:16" s="31" customFormat="1" ht="13.5">
      <c r="A240" s="20">
        <v>214</v>
      </c>
      <c r="B240" s="20"/>
      <c r="C240" s="20" t="s">
        <v>360</v>
      </c>
      <c r="D240" s="27">
        <v>0.72499999999999998</v>
      </c>
      <c r="E240" s="20" t="s">
        <v>361</v>
      </c>
      <c r="F240" s="27">
        <v>0.28999999999999998</v>
      </c>
      <c r="G240" s="20">
        <v>1579.06</v>
      </c>
      <c r="H240" s="20">
        <v>1.1200000000000001</v>
      </c>
      <c r="I240" s="20">
        <v>1768.55</v>
      </c>
      <c r="J240" s="20">
        <v>2086.89</v>
      </c>
      <c r="K240" s="25"/>
      <c r="L240" s="29"/>
      <c r="M240" s="28"/>
      <c r="N240" s="29"/>
      <c r="O240" s="36">
        <v>2874.9</v>
      </c>
      <c r="P240" s="30">
        <f t="shared" si="14"/>
        <v>3392.3820000000001</v>
      </c>
    </row>
    <row r="241" spans="1:16" s="31" customFormat="1" ht="13.5">
      <c r="A241" s="20">
        <v>215</v>
      </c>
      <c r="B241" s="20"/>
      <c r="C241" s="20" t="s">
        <v>362</v>
      </c>
      <c r="D241" s="27">
        <v>1.4750000000000001</v>
      </c>
      <c r="E241" s="20" t="s">
        <v>363</v>
      </c>
      <c r="F241" s="27">
        <v>0.59</v>
      </c>
      <c r="G241" s="20">
        <v>4352.8500000000004</v>
      </c>
      <c r="H241" s="20">
        <v>1.1200000000000001</v>
      </c>
      <c r="I241" s="20">
        <v>4875.1899999999996</v>
      </c>
      <c r="J241" s="20">
        <v>5752.72</v>
      </c>
      <c r="K241" s="25"/>
      <c r="L241" s="29"/>
      <c r="M241" s="28"/>
      <c r="N241" s="29"/>
      <c r="O241" s="36">
        <v>8186.2</v>
      </c>
      <c r="P241" s="30">
        <f t="shared" si="14"/>
        <v>9659.7159999999985</v>
      </c>
    </row>
    <row r="242" spans="1:16" s="31" customFormat="1" ht="13.5">
      <c r="A242" s="20">
        <v>216</v>
      </c>
      <c r="B242" s="20"/>
      <c r="C242" s="20" t="s">
        <v>364</v>
      </c>
      <c r="D242" s="27">
        <v>2.94</v>
      </c>
      <c r="E242" s="20" t="s">
        <v>366</v>
      </c>
      <c r="F242" s="27">
        <v>1.18</v>
      </c>
      <c r="G242" s="20">
        <v>7121.45</v>
      </c>
      <c r="H242" s="20">
        <v>1.1200000000000001</v>
      </c>
      <c r="I242" s="20">
        <v>7976.02</v>
      </c>
      <c r="J242" s="20">
        <v>9411.7000000000007</v>
      </c>
      <c r="K242" s="25"/>
      <c r="L242" s="29"/>
      <c r="M242" s="28"/>
      <c r="N242" s="29"/>
      <c r="O242" s="36">
        <v>13551.6</v>
      </c>
      <c r="P242" s="30">
        <f t="shared" si="14"/>
        <v>15990.887999999999</v>
      </c>
    </row>
    <row r="243" spans="1:16" s="31" customFormat="1" ht="13.5">
      <c r="A243" s="20">
        <v>217</v>
      </c>
      <c r="B243" s="20"/>
      <c r="C243" s="20" t="s">
        <v>365</v>
      </c>
      <c r="D243" s="27">
        <v>2.95</v>
      </c>
      <c r="E243" s="20" t="s">
        <v>366</v>
      </c>
      <c r="F243" s="27">
        <v>1.18</v>
      </c>
      <c r="G243" s="20">
        <v>8069.69</v>
      </c>
      <c r="H243" s="20">
        <v>1.1200000000000001</v>
      </c>
      <c r="I243" s="20">
        <v>9038.0499999999993</v>
      </c>
      <c r="J243" s="20">
        <v>10664.9</v>
      </c>
      <c r="K243" s="25">
        <v>11849.32</v>
      </c>
      <c r="L243" s="29">
        <v>1</v>
      </c>
      <c r="M243" s="28">
        <f>K243-J243</f>
        <v>1184.42</v>
      </c>
      <c r="N243" s="29">
        <f>K243/J243</f>
        <v>1.1110577689429812</v>
      </c>
      <c r="O243" s="36">
        <v>17063.98</v>
      </c>
      <c r="P243" s="30">
        <f t="shared" si="14"/>
        <v>20135.4964</v>
      </c>
    </row>
    <row r="244" spans="1:16" s="31" customFormat="1" ht="13.5">
      <c r="A244" s="20">
        <v>218</v>
      </c>
      <c r="B244" s="20"/>
      <c r="C244" s="20" t="s">
        <v>367</v>
      </c>
      <c r="D244" s="27">
        <v>0.73</v>
      </c>
      <c r="E244" s="20" t="s">
        <v>361</v>
      </c>
      <c r="F244" s="27">
        <v>0.28999999999999998</v>
      </c>
      <c r="G244" s="20">
        <v>1865</v>
      </c>
      <c r="H244" s="20">
        <v>1.1200000000000001</v>
      </c>
      <c r="I244" s="20">
        <v>2088.8000000000002</v>
      </c>
      <c r="J244" s="20">
        <v>2464.7800000000002</v>
      </c>
      <c r="K244" s="25"/>
      <c r="L244" s="29"/>
      <c r="M244" s="28"/>
      <c r="N244" s="29"/>
      <c r="O244" s="36">
        <v>4111.91</v>
      </c>
      <c r="P244" s="30">
        <f t="shared" si="14"/>
        <v>4852.0537999999997</v>
      </c>
    </row>
    <row r="245" spans="1:16" s="31" customFormat="1" ht="13.5">
      <c r="A245" s="20">
        <v>219</v>
      </c>
      <c r="B245" s="20"/>
      <c r="C245" s="20" t="s">
        <v>368</v>
      </c>
      <c r="D245" s="27">
        <v>0.73</v>
      </c>
      <c r="E245" s="20" t="s">
        <v>361</v>
      </c>
      <c r="F245" s="27">
        <v>0.28999999999999998</v>
      </c>
      <c r="G245" s="20">
        <v>2011.43</v>
      </c>
      <c r="H245" s="20">
        <v>1.1200000000000001</v>
      </c>
      <c r="I245" s="20">
        <v>2252.8000000000002</v>
      </c>
      <c r="J245" s="20">
        <v>2658.3</v>
      </c>
      <c r="K245" s="25">
        <v>2699.96</v>
      </c>
      <c r="L245" s="29">
        <v>1</v>
      </c>
      <c r="M245" s="28">
        <f>K245-J245</f>
        <v>41.659999999999854</v>
      </c>
      <c r="N245" s="29">
        <f>K245/J245</f>
        <v>1.0156716698641988</v>
      </c>
      <c r="O245" s="36">
        <v>4437.87</v>
      </c>
      <c r="P245" s="30">
        <f t="shared" si="14"/>
        <v>5236.6866</v>
      </c>
    </row>
    <row r="246" spans="1:16" s="31" customFormat="1" ht="13.5">
      <c r="A246" s="20">
        <v>220</v>
      </c>
      <c r="B246" s="20"/>
      <c r="C246" s="20" t="s">
        <v>369</v>
      </c>
      <c r="D246" s="27">
        <v>1.1399999999999999</v>
      </c>
      <c r="E246" s="20" t="s">
        <v>370</v>
      </c>
      <c r="F246" s="27">
        <v>0.46</v>
      </c>
      <c r="G246" s="20">
        <v>2515.7199999999998</v>
      </c>
      <c r="H246" s="20">
        <v>1.1200000000000001</v>
      </c>
      <c r="I246" s="20">
        <v>2817.61</v>
      </c>
      <c r="J246" s="20">
        <v>3324.78</v>
      </c>
      <c r="K246" s="25"/>
      <c r="L246" s="29"/>
      <c r="M246" s="28"/>
      <c r="N246" s="29"/>
      <c r="O246" s="36">
        <v>5933.51</v>
      </c>
      <c r="P246" s="30">
        <f t="shared" si="14"/>
        <v>7001.5418</v>
      </c>
    </row>
    <row r="247" spans="1:16" s="31" customFormat="1" ht="13.5">
      <c r="A247" s="20">
        <v>221</v>
      </c>
      <c r="B247" s="20"/>
      <c r="C247" s="20" t="s">
        <v>371</v>
      </c>
      <c r="D247" s="27">
        <v>1.1399999999999999</v>
      </c>
      <c r="E247" s="20" t="s">
        <v>370</v>
      </c>
      <c r="F247" s="27">
        <v>0.46</v>
      </c>
      <c r="G247" s="20">
        <v>2755.25</v>
      </c>
      <c r="H247" s="20">
        <v>1.1200000000000001</v>
      </c>
      <c r="I247" s="20">
        <v>3085.88</v>
      </c>
      <c r="J247" s="20">
        <v>3641.34</v>
      </c>
      <c r="K247" s="25"/>
      <c r="L247" s="29"/>
      <c r="M247" s="28"/>
      <c r="N247" s="29"/>
      <c r="O247" s="36">
        <v>6498.43</v>
      </c>
      <c r="P247" s="30">
        <f t="shared" si="14"/>
        <v>7668.1473999999998</v>
      </c>
    </row>
    <row r="248" spans="1:16" s="31" customFormat="1" ht="13.5">
      <c r="A248" s="20">
        <v>222</v>
      </c>
      <c r="B248" s="20"/>
      <c r="C248" s="20" t="s">
        <v>372</v>
      </c>
      <c r="D248" s="27">
        <v>3.6</v>
      </c>
      <c r="E248" s="20" t="s">
        <v>373</v>
      </c>
      <c r="F248" s="27">
        <v>1.5</v>
      </c>
      <c r="G248" s="20">
        <v>9505.49</v>
      </c>
      <c r="H248" s="20">
        <v>1.1200000000000001</v>
      </c>
      <c r="I248" s="20">
        <v>10646.15</v>
      </c>
      <c r="J248" s="20">
        <v>12562.46</v>
      </c>
      <c r="K248" s="25"/>
      <c r="L248" s="29"/>
      <c r="M248" s="28"/>
      <c r="N248" s="29"/>
      <c r="O248" s="36">
        <v>20994.82</v>
      </c>
      <c r="P248" s="30">
        <f t="shared" si="14"/>
        <v>24773.887599999998</v>
      </c>
    </row>
    <row r="249" spans="1:16" s="31" customFormat="1" ht="13.5">
      <c r="A249" s="20">
        <v>223</v>
      </c>
      <c r="B249" s="20"/>
      <c r="C249" s="20" t="s">
        <v>374</v>
      </c>
      <c r="D249" s="27">
        <v>0.93</v>
      </c>
      <c r="E249" s="20" t="s">
        <v>375</v>
      </c>
      <c r="F249" s="27">
        <v>0.37</v>
      </c>
      <c r="G249" s="20">
        <v>2411.87</v>
      </c>
      <c r="H249" s="20">
        <v>1.1200000000000001</v>
      </c>
      <c r="I249" s="20">
        <v>2701.29</v>
      </c>
      <c r="J249" s="20">
        <v>3187.52</v>
      </c>
      <c r="K249" s="25"/>
      <c r="L249" s="29"/>
      <c r="M249" s="28"/>
      <c r="N249" s="29"/>
      <c r="O249" s="36">
        <v>5072.3</v>
      </c>
      <c r="P249" s="30">
        <f t="shared" si="14"/>
        <v>5985.3140000000003</v>
      </c>
    </row>
    <row r="250" spans="1:16" s="31" customFormat="1" ht="13.5">
      <c r="A250" s="20">
        <v>224</v>
      </c>
      <c r="B250" s="20"/>
      <c r="C250" s="20" t="s">
        <v>376</v>
      </c>
      <c r="D250" s="27">
        <v>1.29</v>
      </c>
      <c r="E250" s="20" t="s">
        <v>377</v>
      </c>
      <c r="F250" s="27">
        <v>0.51</v>
      </c>
      <c r="G250" s="20">
        <v>3389.08</v>
      </c>
      <c r="H250" s="20">
        <v>1.1200000000000001</v>
      </c>
      <c r="I250" s="20">
        <v>3795.77</v>
      </c>
      <c r="J250" s="20">
        <v>4479.01</v>
      </c>
      <c r="K250" s="25"/>
      <c r="L250" s="29"/>
      <c r="M250" s="28"/>
      <c r="N250" s="29"/>
      <c r="O250" s="36">
        <v>7127.5</v>
      </c>
      <c r="P250" s="30">
        <f t="shared" si="14"/>
        <v>8410.4499999999989</v>
      </c>
    </row>
    <row r="251" spans="1:16" s="31" customFormat="1" ht="13.5">
      <c r="A251" s="20">
        <v>225</v>
      </c>
      <c r="B251" s="20"/>
      <c r="C251" s="20" t="s">
        <v>378</v>
      </c>
      <c r="D251" s="27">
        <v>1.75</v>
      </c>
      <c r="E251" s="20" t="s">
        <v>379</v>
      </c>
      <c r="F251" s="27">
        <v>0.7</v>
      </c>
      <c r="G251" s="20">
        <v>4450.0200000000004</v>
      </c>
      <c r="H251" s="20">
        <v>1.1200000000000001</v>
      </c>
      <c r="I251" s="20">
        <v>4984.0200000000004</v>
      </c>
      <c r="J251" s="20">
        <v>5881.14</v>
      </c>
      <c r="K251" s="25"/>
      <c r="L251" s="29"/>
      <c r="M251" s="28"/>
      <c r="N251" s="29"/>
      <c r="O251" s="36">
        <v>9295.11</v>
      </c>
      <c r="P251" s="30">
        <f t="shared" si="14"/>
        <v>10968.229800000001</v>
      </c>
    </row>
    <row r="252" spans="1:16" s="31" customFormat="1" ht="13.5">
      <c r="A252" s="20">
        <v>226</v>
      </c>
      <c r="B252" s="20"/>
      <c r="C252" s="20" t="s">
        <v>380</v>
      </c>
      <c r="D252" s="27">
        <v>0.55000000000000004</v>
      </c>
      <c r="E252" s="20" t="s">
        <v>381</v>
      </c>
      <c r="F252" s="27">
        <v>0.22</v>
      </c>
      <c r="G252" s="20">
        <v>1819.31</v>
      </c>
      <c r="H252" s="20">
        <v>1.1200000000000001</v>
      </c>
      <c r="I252" s="20">
        <v>2037.63</v>
      </c>
      <c r="J252" s="20">
        <v>2404.4</v>
      </c>
      <c r="K252" s="25"/>
      <c r="L252" s="29"/>
      <c r="M252" s="28"/>
      <c r="N252" s="29"/>
      <c r="O252" s="36">
        <v>3947.61</v>
      </c>
      <c r="P252" s="30">
        <f t="shared" si="14"/>
        <v>4658.1797999999999</v>
      </c>
    </row>
    <row r="253" spans="1:16" s="31" customFormat="1" ht="13.5">
      <c r="A253" s="20">
        <v>227</v>
      </c>
      <c r="B253" s="20"/>
      <c r="C253" s="20" t="s">
        <v>382</v>
      </c>
      <c r="D253" s="27">
        <v>0.9</v>
      </c>
      <c r="E253" s="20" t="s">
        <v>383</v>
      </c>
      <c r="F253" s="27">
        <v>0.36</v>
      </c>
      <c r="G253" s="20">
        <v>2703.84</v>
      </c>
      <c r="H253" s="20">
        <v>1.1200000000000001</v>
      </c>
      <c r="I253" s="20">
        <v>3028.3</v>
      </c>
      <c r="J253" s="20">
        <v>3573.39</v>
      </c>
      <c r="K253" s="25"/>
      <c r="L253" s="29"/>
      <c r="M253" s="28"/>
      <c r="N253" s="29"/>
      <c r="O253" s="36">
        <v>5785.67</v>
      </c>
      <c r="P253" s="30">
        <f t="shared" si="14"/>
        <v>6827.0905999999995</v>
      </c>
    </row>
    <row r="254" spans="1:16" s="31" customFormat="1" ht="13.5">
      <c r="A254" s="20">
        <v>228</v>
      </c>
      <c r="B254" s="20"/>
      <c r="C254" s="20" t="s">
        <v>384</v>
      </c>
      <c r="D254" s="27">
        <v>1.5249999999999999</v>
      </c>
      <c r="E254" s="20" t="s">
        <v>385</v>
      </c>
      <c r="F254" s="27">
        <v>0.61</v>
      </c>
      <c r="G254" s="20">
        <v>4210.33</v>
      </c>
      <c r="H254" s="20">
        <v>1.1200000000000001</v>
      </c>
      <c r="I254" s="20">
        <v>4715.57</v>
      </c>
      <c r="J254" s="20">
        <v>5564.37</v>
      </c>
      <c r="K254" s="25"/>
      <c r="L254" s="29"/>
      <c r="M254" s="28"/>
      <c r="N254" s="29"/>
      <c r="O254" s="36">
        <v>8908.1</v>
      </c>
      <c r="P254" s="30">
        <f t="shared" si="14"/>
        <v>10511.557999999999</v>
      </c>
    </row>
    <row r="255" spans="1:16" ht="11.25" customHeight="1">
      <c r="A255" s="70" t="s">
        <v>550</v>
      </c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1:16" s="31" customFormat="1" ht="13.5">
      <c r="A256" s="20">
        <v>229</v>
      </c>
      <c r="B256" s="20"/>
      <c r="C256" s="20" t="s">
        <v>386</v>
      </c>
      <c r="D256" s="27">
        <v>0.68</v>
      </c>
      <c r="E256" s="20" t="s">
        <v>387</v>
      </c>
      <c r="F256" s="27">
        <v>0.27</v>
      </c>
      <c r="G256" s="20">
        <v>1678.54</v>
      </c>
      <c r="H256" s="20">
        <v>1.1200000000000001</v>
      </c>
      <c r="I256" s="20">
        <v>1879.96</v>
      </c>
      <c r="J256" s="20">
        <v>2218.35</v>
      </c>
      <c r="K256" s="25">
        <v>2383.13</v>
      </c>
      <c r="L256" s="29">
        <v>1</v>
      </c>
      <c r="M256" s="28">
        <f t="shared" ref="M256:M268" si="15">K256-J256</f>
        <v>164.7800000000002</v>
      </c>
      <c r="N256" s="29">
        <f t="shared" ref="N256:N268" si="16">K256/J256</f>
        <v>1.0742804336556451</v>
      </c>
      <c r="O256" s="36">
        <v>3104.73</v>
      </c>
      <c r="P256" s="30">
        <f>O256*1.18</f>
        <v>3663.5814</v>
      </c>
    </row>
    <row r="257" spans="1:16" s="31" customFormat="1" ht="13.5">
      <c r="A257" s="20">
        <v>230</v>
      </c>
      <c r="B257" s="20"/>
      <c r="C257" s="20" t="s">
        <v>388</v>
      </c>
      <c r="D257" s="27">
        <v>0.9</v>
      </c>
      <c r="E257" s="20" t="s">
        <v>389</v>
      </c>
      <c r="F257" s="27">
        <v>0.36</v>
      </c>
      <c r="G257" s="20">
        <v>2156.5300000000002</v>
      </c>
      <c r="H257" s="20">
        <v>1.1200000000000001</v>
      </c>
      <c r="I257" s="20">
        <v>2415.31</v>
      </c>
      <c r="J257" s="20">
        <v>2850.07</v>
      </c>
      <c r="K257" s="25">
        <v>3177.5</v>
      </c>
      <c r="L257" s="29">
        <v>1</v>
      </c>
      <c r="M257" s="28">
        <f t="shared" si="15"/>
        <v>327.42999999999984</v>
      </c>
      <c r="N257" s="29">
        <f t="shared" si="16"/>
        <v>1.1148848975639194</v>
      </c>
      <c r="O257" s="36">
        <v>4139.6400000000003</v>
      </c>
      <c r="P257" s="30">
        <f t="shared" ref="P257:P268" si="17">O257*1.18</f>
        <v>4884.7752</v>
      </c>
    </row>
    <row r="258" spans="1:16" s="31" customFormat="1" ht="13.5">
      <c r="A258" s="20">
        <v>231</v>
      </c>
      <c r="B258" s="20"/>
      <c r="C258" s="20" t="s">
        <v>390</v>
      </c>
      <c r="D258" s="27">
        <v>1.1299999999999999</v>
      </c>
      <c r="E258" s="20" t="s">
        <v>391</v>
      </c>
      <c r="F258" s="27">
        <v>0.45</v>
      </c>
      <c r="G258" s="20">
        <v>2817.79</v>
      </c>
      <c r="H258" s="20">
        <v>1.1200000000000001</v>
      </c>
      <c r="I258" s="20">
        <v>3155.92</v>
      </c>
      <c r="J258" s="20">
        <v>3723.99</v>
      </c>
      <c r="K258" s="25">
        <v>3971.88</v>
      </c>
      <c r="L258" s="29">
        <v>1</v>
      </c>
      <c r="M258" s="28">
        <f t="shared" si="15"/>
        <v>247.89000000000033</v>
      </c>
      <c r="N258" s="29">
        <f t="shared" si="16"/>
        <v>1.0665656996930712</v>
      </c>
      <c r="O258" s="36">
        <v>5174.55</v>
      </c>
      <c r="P258" s="30">
        <f t="shared" si="17"/>
        <v>6105.9690000000001</v>
      </c>
    </row>
    <row r="259" spans="1:16" s="31" customFormat="1" ht="13.5">
      <c r="A259" s="20">
        <v>232</v>
      </c>
      <c r="B259" s="20"/>
      <c r="C259" s="20" t="s">
        <v>392</v>
      </c>
      <c r="D259" s="27">
        <v>1.35</v>
      </c>
      <c r="E259" s="20" t="s">
        <v>393</v>
      </c>
      <c r="F259" s="27">
        <v>0.54</v>
      </c>
      <c r="G259" s="20">
        <v>3146.95</v>
      </c>
      <c r="H259" s="20">
        <v>1.1200000000000001</v>
      </c>
      <c r="I259" s="20">
        <v>3524.58</v>
      </c>
      <c r="J259" s="20">
        <v>4159</v>
      </c>
      <c r="K259" s="25">
        <v>4766.26</v>
      </c>
      <c r="L259" s="29">
        <v>1</v>
      </c>
      <c r="M259" s="28">
        <f t="shared" si="15"/>
        <v>607.26000000000022</v>
      </c>
      <c r="N259" s="29">
        <f t="shared" si="16"/>
        <v>1.1460110603510461</v>
      </c>
      <c r="O259" s="36">
        <v>6209.46</v>
      </c>
      <c r="P259" s="30">
        <f t="shared" si="17"/>
        <v>7327.1628000000001</v>
      </c>
    </row>
    <row r="260" spans="1:16" s="31" customFormat="1" ht="13.5">
      <c r="A260" s="20">
        <v>233</v>
      </c>
      <c r="B260" s="20"/>
      <c r="C260" s="20" t="s">
        <v>394</v>
      </c>
      <c r="D260" s="27">
        <v>1.35</v>
      </c>
      <c r="E260" s="20" t="s">
        <v>393</v>
      </c>
      <c r="F260" s="27">
        <v>0.54</v>
      </c>
      <c r="G260" s="20">
        <v>3293.96</v>
      </c>
      <c r="H260" s="20">
        <v>1.1200000000000001</v>
      </c>
      <c r="I260" s="20">
        <v>3689.24</v>
      </c>
      <c r="J260" s="20">
        <v>4353.3</v>
      </c>
      <c r="K260" s="25">
        <v>4766.26</v>
      </c>
      <c r="L260" s="29">
        <v>1</v>
      </c>
      <c r="M260" s="28">
        <f t="shared" si="15"/>
        <v>412.96000000000004</v>
      </c>
      <c r="N260" s="29">
        <f t="shared" si="16"/>
        <v>1.0948613695357545</v>
      </c>
      <c r="O260" s="36">
        <v>6524.96</v>
      </c>
      <c r="P260" s="30">
        <f t="shared" si="17"/>
        <v>7699.4528</v>
      </c>
    </row>
    <row r="261" spans="1:16" s="31" customFormat="1" ht="13.5">
      <c r="A261" s="20">
        <v>234</v>
      </c>
      <c r="B261" s="20"/>
      <c r="C261" s="20" t="s">
        <v>395</v>
      </c>
      <c r="D261" s="27">
        <v>1.58</v>
      </c>
      <c r="E261" s="20" t="s">
        <v>396</v>
      </c>
      <c r="F261" s="27">
        <v>0.63</v>
      </c>
      <c r="G261" s="20">
        <v>3922.23</v>
      </c>
      <c r="H261" s="20">
        <v>1.1200000000000001</v>
      </c>
      <c r="I261" s="20">
        <v>4392.8999999999996</v>
      </c>
      <c r="J261" s="20">
        <v>5183.62</v>
      </c>
      <c r="K261" s="25">
        <v>5560.63</v>
      </c>
      <c r="L261" s="29">
        <v>1</v>
      </c>
      <c r="M261" s="28">
        <f t="shared" si="15"/>
        <v>377.01000000000022</v>
      </c>
      <c r="N261" s="29">
        <f t="shared" si="16"/>
        <v>1.072731025808219</v>
      </c>
      <c r="O261" s="36">
        <v>7244.37</v>
      </c>
      <c r="P261" s="30">
        <f t="shared" si="17"/>
        <v>8548.3565999999992</v>
      </c>
    </row>
    <row r="262" spans="1:16" s="31" customFormat="1" ht="13.5">
      <c r="A262" s="20">
        <v>235</v>
      </c>
      <c r="B262" s="20"/>
      <c r="C262" s="20" t="s">
        <v>397</v>
      </c>
      <c r="D262" s="27">
        <v>1.58</v>
      </c>
      <c r="E262" s="20" t="s">
        <v>396</v>
      </c>
      <c r="F262" s="27">
        <v>0.63</v>
      </c>
      <c r="G262" s="20">
        <v>4096.2700000000004</v>
      </c>
      <c r="H262" s="20">
        <v>1.1200000000000001</v>
      </c>
      <c r="I262" s="20">
        <v>4587.82</v>
      </c>
      <c r="J262" s="20">
        <v>5413.63</v>
      </c>
      <c r="K262" s="25">
        <v>5560.63</v>
      </c>
      <c r="L262" s="29">
        <v>1</v>
      </c>
      <c r="M262" s="28">
        <f t="shared" si="15"/>
        <v>147</v>
      </c>
      <c r="N262" s="29">
        <f t="shared" si="16"/>
        <v>1.0271536843116356</v>
      </c>
      <c r="O262" s="36">
        <v>7543.71</v>
      </c>
      <c r="P262" s="30">
        <f t="shared" si="17"/>
        <v>8901.5777999999991</v>
      </c>
    </row>
    <row r="263" spans="1:16" s="31" customFormat="1" ht="13.5">
      <c r="A263" s="20">
        <v>236</v>
      </c>
      <c r="B263" s="20"/>
      <c r="C263" s="20" t="s">
        <v>398</v>
      </c>
      <c r="D263" s="27">
        <v>1.8</v>
      </c>
      <c r="E263" s="20" t="s">
        <v>399</v>
      </c>
      <c r="F263" s="27">
        <v>0.72</v>
      </c>
      <c r="G263" s="20">
        <v>4513.3900000000003</v>
      </c>
      <c r="H263" s="20">
        <v>1.1200000000000001</v>
      </c>
      <c r="I263" s="20">
        <v>5055</v>
      </c>
      <c r="J263" s="20">
        <v>5964.9</v>
      </c>
      <c r="K263" s="25">
        <v>6355.01</v>
      </c>
      <c r="L263" s="29">
        <v>1</v>
      </c>
      <c r="M263" s="28">
        <f t="shared" si="15"/>
        <v>390.11000000000058</v>
      </c>
      <c r="N263" s="29">
        <f t="shared" si="16"/>
        <v>1.0654009287666182</v>
      </c>
      <c r="O263" s="36">
        <v>8279.2800000000007</v>
      </c>
      <c r="P263" s="30">
        <f t="shared" si="17"/>
        <v>9769.5504000000001</v>
      </c>
    </row>
    <row r="264" spans="1:16" s="31" customFormat="1" ht="13.5">
      <c r="A264" s="20">
        <v>237</v>
      </c>
      <c r="B264" s="20"/>
      <c r="C264" s="20" t="s">
        <v>400</v>
      </c>
      <c r="D264" s="27">
        <v>1.8</v>
      </c>
      <c r="E264" s="20" t="s">
        <v>399</v>
      </c>
      <c r="F264" s="27">
        <v>0.72</v>
      </c>
      <c r="G264" s="20">
        <v>4712.28</v>
      </c>
      <c r="H264" s="20">
        <v>1.1200000000000001</v>
      </c>
      <c r="I264" s="20">
        <v>5277.75</v>
      </c>
      <c r="J264" s="20">
        <v>6227.75</v>
      </c>
      <c r="K264" s="25">
        <v>6355.01</v>
      </c>
      <c r="L264" s="29">
        <v>1</v>
      </c>
      <c r="M264" s="28">
        <f t="shared" si="15"/>
        <v>127.26000000000022</v>
      </c>
      <c r="N264" s="29">
        <f t="shared" si="16"/>
        <v>1.020434346272731</v>
      </c>
      <c r="O264" s="36">
        <v>8469.7199999999993</v>
      </c>
      <c r="P264" s="30">
        <f t="shared" si="17"/>
        <v>9994.2695999999978</v>
      </c>
    </row>
    <row r="265" spans="1:16" s="31" customFormat="1" ht="13.5">
      <c r="A265" s="20">
        <v>238</v>
      </c>
      <c r="B265" s="20"/>
      <c r="C265" s="20" t="s">
        <v>401</v>
      </c>
      <c r="D265" s="27">
        <v>2.0299999999999998</v>
      </c>
      <c r="E265" s="20" t="s">
        <v>402</v>
      </c>
      <c r="F265" s="27">
        <v>0.81</v>
      </c>
      <c r="G265" s="20">
        <v>5225.8100000000004</v>
      </c>
      <c r="H265" s="20">
        <v>1.1200000000000001</v>
      </c>
      <c r="I265" s="20">
        <v>5852.91</v>
      </c>
      <c r="J265" s="20">
        <v>6906.43</v>
      </c>
      <c r="K265" s="25">
        <v>7149.38</v>
      </c>
      <c r="L265" s="29">
        <v>1</v>
      </c>
      <c r="M265" s="28">
        <f t="shared" si="15"/>
        <v>242.94999999999982</v>
      </c>
      <c r="N265" s="29">
        <f t="shared" si="16"/>
        <v>1.0351773637030999</v>
      </c>
      <c r="O265" s="36">
        <v>9314.19</v>
      </c>
      <c r="P265" s="30">
        <f t="shared" si="17"/>
        <v>10990.744199999999</v>
      </c>
    </row>
    <row r="266" spans="1:16" s="31" customFormat="1" ht="13.5">
      <c r="A266" s="20">
        <v>239</v>
      </c>
      <c r="B266" s="20"/>
      <c r="C266" s="20" t="s">
        <v>403</v>
      </c>
      <c r="D266" s="27">
        <v>2.25</v>
      </c>
      <c r="E266" s="20" t="s">
        <v>404</v>
      </c>
      <c r="F266" s="27">
        <v>0.9</v>
      </c>
      <c r="G266" s="20">
        <v>5765.22</v>
      </c>
      <c r="H266" s="20">
        <v>1.1200000000000001</v>
      </c>
      <c r="I266" s="20">
        <v>6457.05</v>
      </c>
      <c r="J266" s="20">
        <v>7619.32</v>
      </c>
      <c r="K266" s="25">
        <v>7943.76</v>
      </c>
      <c r="L266" s="29">
        <v>1</v>
      </c>
      <c r="M266" s="28">
        <f t="shared" si="15"/>
        <v>324.44000000000051</v>
      </c>
      <c r="N266" s="29">
        <f t="shared" si="16"/>
        <v>1.0425812277211091</v>
      </c>
      <c r="O266" s="36">
        <v>10349.1</v>
      </c>
      <c r="P266" s="30">
        <f t="shared" si="17"/>
        <v>12211.938</v>
      </c>
    </row>
    <row r="267" spans="1:16" s="31" customFormat="1" ht="15" customHeight="1">
      <c r="A267" s="20">
        <v>240</v>
      </c>
      <c r="B267" s="20"/>
      <c r="C267" s="20" t="s">
        <v>405</v>
      </c>
      <c r="D267" s="27">
        <v>2.48</v>
      </c>
      <c r="E267" s="20" t="s">
        <v>406</v>
      </c>
      <c r="F267" s="27">
        <v>0.99</v>
      </c>
      <c r="G267" s="20">
        <v>6885.23</v>
      </c>
      <c r="H267" s="20">
        <v>1.1200000000000001</v>
      </c>
      <c r="I267" s="20">
        <v>7711.46</v>
      </c>
      <c r="J267" s="20">
        <v>9099.52</v>
      </c>
      <c r="K267" s="25">
        <v>8983.4599999999991</v>
      </c>
      <c r="L267" s="29">
        <v>1</v>
      </c>
      <c r="M267" s="28">
        <f t="shared" si="15"/>
        <v>-116.06000000000131</v>
      </c>
      <c r="N267" s="29">
        <f t="shared" si="16"/>
        <v>0.98724548108032062</v>
      </c>
      <c r="O267" s="36">
        <v>11712.69</v>
      </c>
      <c r="P267" s="30">
        <f t="shared" si="17"/>
        <v>13820.974200000001</v>
      </c>
    </row>
    <row r="268" spans="1:16" s="31" customFormat="1" ht="13.5">
      <c r="A268" s="20">
        <v>241</v>
      </c>
      <c r="B268" s="20"/>
      <c r="C268" s="20" t="s">
        <v>407</v>
      </c>
      <c r="D268" s="27">
        <v>2.7</v>
      </c>
      <c r="E268" s="20" t="s">
        <v>408</v>
      </c>
      <c r="F268" s="27">
        <v>1.08</v>
      </c>
      <c r="G268" s="20">
        <v>7354.09</v>
      </c>
      <c r="H268" s="20">
        <v>1.1200000000000001</v>
      </c>
      <c r="I268" s="20">
        <v>8236.58</v>
      </c>
      <c r="J268" s="20">
        <v>9719.16</v>
      </c>
      <c r="K268" s="25">
        <v>9800.14</v>
      </c>
      <c r="L268" s="29">
        <v>1</v>
      </c>
      <c r="M268" s="28">
        <f t="shared" si="15"/>
        <v>80.979999999999563</v>
      </c>
      <c r="N268" s="29">
        <f t="shared" si="16"/>
        <v>1.0083319957691816</v>
      </c>
      <c r="O268" s="36">
        <v>12777.48</v>
      </c>
      <c r="P268" s="30">
        <f t="shared" si="17"/>
        <v>15077.426399999998</v>
      </c>
    </row>
    <row r="269" spans="1:16" ht="11.25" customHeight="1">
      <c r="A269" s="70" t="s">
        <v>554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1:16" s="31" customFormat="1" ht="13.5">
      <c r="A270" s="20">
        <v>242</v>
      </c>
      <c r="B270" s="20"/>
      <c r="C270" s="20" t="s">
        <v>409</v>
      </c>
      <c r="D270" s="27">
        <v>1.1499999999999999</v>
      </c>
      <c r="E270" s="20" t="s">
        <v>391</v>
      </c>
      <c r="F270" s="27">
        <v>0.46</v>
      </c>
      <c r="G270" s="20">
        <v>2682.09</v>
      </c>
      <c r="H270" s="20">
        <v>1.1200000000000001</v>
      </c>
      <c r="I270" s="20">
        <v>3003.94</v>
      </c>
      <c r="J270" s="20">
        <v>3544.65</v>
      </c>
      <c r="K270" s="20"/>
      <c r="L270" s="29"/>
      <c r="M270" s="28"/>
      <c r="N270" s="29"/>
      <c r="O270" s="36">
        <v>5020.8999999999996</v>
      </c>
      <c r="P270" s="30">
        <f>O270*1.18</f>
        <v>5924.6619999999994</v>
      </c>
    </row>
    <row r="271" spans="1:16" s="31" customFormat="1" ht="13.5">
      <c r="A271" s="20">
        <v>243</v>
      </c>
      <c r="B271" s="20"/>
      <c r="C271" s="20" t="s">
        <v>410</v>
      </c>
      <c r="D271" s="27">
        <v>1.38</v>
      </c>
      <c r="E271" s="20" t="s">
        <v>393</v>
      </c>
      <c r="F271" s="27">
        <v>0.55000000000000004</v>
      </c>
      <c r="G271" s="20">
        <v>3219.69</v>
      </c>
      <c r="H271" s="20">
        <v>1.1200000000000001</v>
      </c>
      <c r="I271" s="20">
        <v>3606.05</v>
      </c>
      <c r="J271" s="20">
        <v>4255.1400000000003</v>
      </c>
      <c r="K271" s="20"/>
      <c r="L271" s="29"/>
      <c r="M271" s="28"/>
      <c r="N271" s="29"/>
      <c r="O271" s="36">
        <v>6163.3</v>
      </c>
      <c r="P271" s="30">
        <f t="shared" ref="P271:P284" si="18">O271*1.18</f>
        <v>7272.6939999999995</v>
      </c>
    </row>
    <row r="272" spans="1:16" s="31" customFormat="1" ht="13.5">
      <c r="A272" s="20">
        <v>244</v>
      </c>
      <c r="B272" s="20"/>
      <c r="C272" s="20" t="s">
        <v>411</v>
      </c>
      <c r="D272" s="27">
        <v>1.38</v>
      </c>
      <c r="E272" s="20" t="s">
        <v>393</v>
      </c>
      <c r="F272" s="27">
        <v>0.55000000000000004</v>
      </c>
      <c r="G272" s="20">
        <v>3819.34</v>
      </c>
      <c r="H272" s="20">
        <v>1.1200000000000001</v>
      </c>
      <c r="I272" s="20">
        <v>4277.66</v>
      </c>
      <c r="J272" s="20">
        <v>5047.6400000000003</v>
      </c>
      <c r="K272" s="20"/>
      <c r="L272" s="29"/>
      <c r="M272" s="28"/>
      <c r="N272" s="29"/>
      <c r="O272" s="36">
        <v>6736.95</v>
      </c>
      <c r="P272" s="30">
        <f t="shared" si="18"/>
        <v>7949.6009999999997</v>
      </c>
    </row>
    <row r="273" spans="1:16" s="31" customFormat="1" ht="13.5">
      <c r="A273" s="20">
        <v>245</v>
      </c>
      <c r="B273" s="20"/>
      <c r="C273" s="20" t="s">
        <v>412</v>
      </c>
      <c r="D273" s="27">
        <v>1.83</v>
      </c>
      <c r="E273" s="20" t="s">
        <v>399</v>
      </c>
      <c r="F273" s="27">
        <v>0.73</v>
      </c>
      <c r="G273" s="20">
        <v>4607.41</v>
      </c>
      <c r="H273" s="20">
        <v>1.1200000000000001</v>
      </c>
      <c r="I273" s="20">
        <v>5160.3</v>
      </c>
      <c r="J273" s="20">
        <v>6089.15</v>
      </c>
      <c r="K273" s="20"/>
      <c r="L273" s="29"/>
      <c r="M273" s="28"/>
      <c r="N273" s="29"/>
      <c r="O273" s="36">
        <v>7967.95</v>
      </c>
      <c r="P273" s="30">
        <f t="shared" si="18"/>
        <v>9402.1809999999987</v>
      </c>
    </row>
    <row r="274" spans="1:16" s="31" customFormat="1" ht="13.5">
      <c r="A274" s="20">
        <v>246</v>
      </c>
      <c r="B274" s="20"/>
      <c r="C274" s="20" t="s">
        <v>413</v>
      </c>
      <c r="D274" s="27">
        <v>1.83</v>
      </c>
      <c r="E274" s="20" t="s">
        <v>399</v>
      </c>
      <c r="F274" s="27">
        <v>0.73</v>
      </c>
      <c r="G274" s="20">
        <v>5624.19</v>
      </c>
      <c r="H274" s="20">
        <v>1.1200000000000001</v>
      </c>
      <c r="I274" s="20">
        <v>6299.09</v>
      </c>
      <c r="J274" s="20">
        <v>7432.93</v>
      </c>
      <c r="K274" s="20"/>
      <c r="L274" s="29"/>
      <c r="M274" s="28"/>
      <c r="N274" s="29"/>
      <c r="O274" s="36">
        <v>9727.69</v>
      </c>
      <c r="P274" s="30">
        <f t="shared" si="18"/>
        <v>11478.674199999999</v>
      </c>
    </row>
    <row r="275" spans="1:16" s="31" customFormat="1" ht="13.5">
      <c r="A275" s="20">
        <v>247</v>
      </c>
      <c r="B275" s="20"/>
      <c r="C275" s="20" t="s">
        <v>414</v>
      </c>
      <c r="D275" s="27">
        <v>1.83</v>
      </c>
      <c r="E275" s="20" t="s">
        <v>399</v>
      </c>
      <c r="F275" s="27">
        <v>0.73</v>
      </c>
      <c r="G275" s="20">
        <v>5491.47</v>
      </c>
      <c r="H275" s="20">
        <v>1.1200000000000001</v>
      </c>
      <c r="I275" s="20">
        <v>6150.45</v>
      </c>
      <c r="J275" s="20">
        <v>7257.53</v>
      </c>
      <c r="K275" s="20"/>
      <c r="L275" s="29"/>
      <c r="M275" s="28"/>
      <c r="N275" s="29"/>
      <c r="O275" s="36">
        <v>9498.1299999999992</v>
      </c>
      <c r="P275" s="30">
        <f t="shared" si="18"/>
        <v>11207.793399999999</v>
      </c>
    </row>
    <row r="276" spans="1:16" s="31" customFormat="1" ht="13.5">
      <c r="A276" s="20">
        <v>248</v>
      </c>
      <c r="B276" s="20"/>
      <c r="C276" s="20" t="s">
        <v>415</v>
      </c>
      <c r="D276" s="27">
        <v>2.5</v>
      </c>
      <c r="E276" s="20" t="s">
        <v>416</v>
      </c>
      <c r="F276" s="27">
        <v>1</v>
      </c>
      <c r="G276" s="20">
        <v>6244.67</v>
      </c>
      <c r="H276" s="20">
        <v>1.1200000000000001</v>
      </c>
      <c r="I276" s="20">
        <v>6994.03</v>
      </c>
      <c r="J276" s="20">
        <v>8252.9599999999991</v>
      </c>
      <c r="K276" s="20"/>
      <c r="L276" s="29"/>
      <c r="M276" s="28"/>
      <c r="N276" s="29"/>
      <c r="O276" s="36">
        <v>12249</v>
      </c>
      <c r="P276" s="30">
        <f t="shared" si="18"/>
        <v>14453.82</v>
      </c>
    </row>
    <row r="277" spans="1:16" s="31" customFormat="1" ht="13.5">
      <c r="A277" s="20">
        <v>249</v>
      </c>
      <c r="B277" s="20"/>
      <c r="C277" s="20" t="s">
        <v>417</v>
      </c>
      <c r="D277" s="27">
        <v>2.2749999999999999</v>
      </c>
      <c r="E277" s="20" t="s">
        <v>404</v>
      </c>
      <c r="F277" s="27">
        <v>0.91</v>
      </c>
      <c r="G277" s="20">
        <v>6089.34</v>
      </c>
      <c r="H277" s="20">
        <v>1.1200000000000001</v>
      </c>
      <c r="I277" s="20">
        <v>6820.06</v>
      </c>
      <c r="J277" s="20">
        <v>8047.67</v>
      </c>
      <c r="K277" s="20"/>
      <c r="L277" s="29"/>
      <c r="M277" s="28"/>
      <c r="N277" s="29"/>
      <c r="O277" s="36">
        <v>10532.22</v>
      </c>
      <c r="P277" s="30">
        <f t="shared" si="18"/>
        <v>12428.019599999998</v>
      </c>
    </row>
    <row r="278" spans="1:16" s="31" customFormat="1" ht="13.5">
      <c r="A278" s="20">
        <v>250</v>
      </c>
      <c r="B278" s="20"/>
      <c r="C278" s="20" t="s">
        <v>418</v>
      </c>
      <c r="D278" s="27">
        <v>2.2799999999999998</v>
      </c>
      <c r="E278" s="20" t="s">
        <v>404</v>
      </c>
      <c r="F278" s="27">
        <v>0.91</v>
      </c>
      <c r="G278" s="20">
        <v>6221.43</v>
      </c>
      <c r="H278" s="20">
        <v>1.1200000000000001</v>
      </c>
      <c r="I278" s="20">
        <v>6968</v>
      </c>
      <c r="J278" s="20">
        <v>8222.24</v>
      </c>
      <c r="K278" s="20"/>
      <c r="L278" s="29"/>
      <c r="M278" s="28"/>
      <c r="N278" s="29"/>
      <c r="O278" s="36">
        <v>11146.59</v>
      </c>
      <c r="P278" s="30">
        <f t="shared" si="18"/>
        <v>13152.976199999999</v>
      </c>
    </row>
    <row r="279" spans="1:16" s="31" customFormat="1" ht="13.5">
      <c r="A279" s="20">
        <v>251</v>
      </c>
      <c r="B279" s="20"/>
      <c r="C279" s="20" t="s">
        <v>419</v>
      </c>
      <c r="D279" s="27">
        <v>3.1</v>
      </c>
      <c r="E279" s="20" t="s">
        <v>420</v>
      </c>
      <c r="F279" s="27">
        <v>1.24</v>
      </c>
      <c r="G279" s="20">
        <v>7708.96</v>
      </c>
      <c r="H279" s="20">
        <v>1.1200000000000001</v>
      </c>
      <c r="I279" s="20">
        <v>8634.0400000000009</v>
      </c>
      <c r="J279" s="20">
        <v>10188.17</v>
      </c>
      <c r="K279" s="20"/>
      <c r="L279" s="29"/>
      <c r="M279" s="28"/>
      <c r="N279" s="29"/>
      <c r="O279" s="36">
        <v>15188.76</v>
      </c>
      <c r="P279" s="30">
        <f t="shared" si="18"/>
        <v>17922.736799999999</v>
      </c>
    </row>
    <row r="280" spans="1:16" s="31" customFormat="1" ht="13.5">
      <c r="A280" s="20">
        <v>252</v>
      </c>
      <c r="B280" s="20"/>
      <c r="C280" s="20" t="s">
        <v>421</v>
      </c>
      <c r="D280" s="27">
        <v>2.73</v>
      </c>
      <c r="E280" s="20" t="s">
        <v>408</v>
      </c>
      <c r="F280" s="27">
        <v>1.0900000000000001</v>
      </c>
      <c r="G280" s="20">
        <v>9994.16</v>
      </c>
      <c r="H280" s="20">
        <v>1.1200000000000001</v>
      </c>
      <c r="I280" s="20">
        <v>11193.46</v>
      </c>
      <c r="J280" s="20">
        <v>13208.28</v>
      </c>
      <c r="K280" s="20"/>
      <c r="L280" s="29"/>
      <c r="M280" s="28"/>
      <c r="N280" s="29"/>
      <c r="O280" s="36">
        <v>17286.060000000001</v>
      </c>
      <c r="P280" s="30">
        <f t="shared" si="18"/>
        <v>20397.550800000001</v>
      </c>
    </row>
    <row r="281" spans="1:16" s="31" customFormat="1" ht="13.5">
      <c r="A281" s="20">
        <v>253</v>
      </c>
      <c r="B281" s="20"/>
      <c r="C281" s="20" t="s">
        <v>422</v>
      </c>
      <c r="D281" s="27">
        <v>2.73</v>
      </c>
      <c r="E281" s="20" t="s">
        <v>408</v>
      </c>
      <c r="F281" s="27">
        <v>1.0900000000000001</v>
      </c>
      <c r="G281" s="20">
        <v>7417.29</v>
      </c>
      <c r="H281" s="20">
        <v>1.1200000000000001</v>
      </c>
      <c r="I281" s="20">
        <v>8307.36</v>
      </c>
      <c r="J281" s="20">
        <v>9802.68</v>
      </c>
      <c r="K281" s="20"/>
      <c r="L281" s="29"/>
      <c r="M281" s="28"/>
      <c r="N281" s="29"/>
      <c r="O281" s="36">
        <v>13351.41</v>
      </c>
      <c r="P281" s="30">
        <f t="shared" si="18"/>
        <v>15754.663799999998</v>
      </c>
    </row>
    <row r="282" spans="1:16" s="31" customFormat="1" ht="13.5">
      <c r="A282" s="20">
        <v>254</v>
      </c>
      <c r="B282" s="20"/>
      <c r="C282" s="20" t="s">
        <v>423</v>
      </c>
      <c r="D282" s="27">
        <v>2.73</v>
      </c>
      <c r="E282" s="20" t="s">
        <v>408</v>
      </c>
      <c r="F282" s="27">
        <v>1.0900000000000001</v>
      </c>
      <c r="G282" s="20">
        <v>8107.96</v>
      </c>
      <c r="H282" s="20">
        <v>1.1200000000000001</v>
      </c>
      <c r="I282" s="20">
        <v>9080.92</v>
      </c>
      <c r="J282" s="20">
        <v>10715.49</v>
      </c>
      <c r="K282" s="20"/>
      <c r="L282" s="29"/>
      <c r="M282" s="28"/>
      <c r="N282" s="29"/>
      <c r="O282" s="36">
        <v>13980.51</v>
      </c>
      <c r="P282" s="30">
        <f t="shared" si="18"/>
        <v>16497.001799999998</v>
      </c>
    </row>
    <row r="283" spans="1:16" s="31" customFormat="1" ht="13.5">
      <c r="A283" s="20">
        <v>255</v>
      </c>
      <c r="B283" s="20"/>
      <c r="C283" s="20" t="s">
        <v>424</v>
      </c>
      <c r="D283" s="27">
        <v>4.03</v>
      </c>
      <c r="E283" s="20" t="s">
        <v>425</v>
      </c>
      <c r="F283" s="27">
        <v>1.49</v>
      </c>
      <c r="G283" s="20">
        <v>11118.69</v>
      </c>
      <c r="H283" s="20">
        <v>1.1200000000000001</v>
      </c>
      <c r="I283" s="20">
        <v>12452.93</v>
      </c>
      <c r="J283" s="20">
        <v>14694.46</v>
      </c>
      <c r="K283" s="20"/>
      <c r="L283" s="29"/>
      <c r="M283" s="28"/>
      <c r="N283" s="29"/>
      <c r="O283" s="36">
        <v>20961.32</v>
      </c>
      <c r="P283" s="30">
        <f t="shared" si="18"/>
        <v>24734.357599999999</v>
      </c>
    </row>
    <row r="284" spans="1:16" s="31" customFormat="1" ht="13.5">
      <c r="A284" s="20">
        <v>256</v>
      </c>
      <c r="B284" s="20"/>
      <c r="C284" s="20" t="s">
        <v>426</v>
      </c>
      <c r="D284" s="27">
        <v>3.73</v>
      </c>
      <c r="E284" s="20" t="s">
        <v>425</v>
      </c>
      <c r="F284" s="27">
        <v>1.49</v>
      </c>
      <c r="G284" s="20">
        <v>9205.5</v>
      </c>
      <c r="H284" s="20">
        <v>1.1200000000000001</v>
      </c>
      <c r="I284" s="20">
        <v>10310.16</v>
      </c>
      <c r="J284" s="20">
        <v>12165.99</v>
      </c>
      <c r="K284" s="20"/>
      <c r="L284" s="29"/>
      <c r="M284" s="28"/>
      <c r="N284" s="29"/>
      <c r="O284" s="36">
        <v>18251.009999999998</v>
      </c>
      <c r="P284" s="30">
        <f t="shared" si="18"/>
        <v>21536.191799999997</v>
      </c>
    </row>
    <row r="285" spans="1:16" ht="12.75" customHeight="1">
      <c r="A285" s="70" t="s">
        <v>551</v>
      </c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1:16" s="31" customFormat="1" ht="13.5">
      <c r="A286" s="20">
        <v>257</v>
      </c>
      <c r="B286" s="20"/>
      <c r="C286" s="20" t="s">
        <v>427</v>
      </c>
      <c r="D286" s="27">
        <v>0.35</v>
      </c>
      <c r="E286" s="20" t="s">
        <v>428</v>
      </c>
      <c r="F286" s="27">
        <v>0.14599999999999999</v>
      </c>
      <c r="G286" s="20">
        <v>524.25</v>
      </c>
      <c r="H286" s="20">
        <v>1</v>
      </c>
      <c r="I286" s="20">
        <v>524.25</v>
      </c>
      <c r="J286" s="20">
        <v>618.62</v>
      </c>
      <c r="K286" s="25">
        <v>454.82</v>
      </c>
      <c r="L286" s="29">
        <v>1</v>
      </c>
      <c r="M286" s="28">
        <f>K286-J286</f>
        <v>-163.80000000000001</v>
      </c>
      <c r="N286" s="29">
        <f>K286/J286</f>
        <v>0.73521709611716402</v>
      </c>
      <c r="O286" s="36">
        <v>594.66</v>
      </c>
      <c r="P286" s="30">
        <f>O286*1.18</f>
        <v>701.69879999999989</v>
      </c>
    </row>
    <row r="287" spans="1:16" s="31" customFormat="1" ht="13.5">
      <c r="A287" s="20">
        <v>258</v>
      </c>
      <c r="B287" s="20"/>
      <c r="C287" s="20" t="s">
        <v>429</v>
      </c>
      <c r="D287" s="27">
        <v>0.248</v>
      </c>
      <c r="E287" s="20" t="s">
        <v>430</v>
      </c>
      <c r="F287" s="27">
        <v>0.1</v>
      </c>
      <c r="G287" s="20">
        <v>359.05</v>
      </c>
      <c r="H287" s="20">
        <v>1</v>
      </c>
      <c r="I287" s="20">
        <v>359.05</v>
      </c>
      <c r="J287" s="20">
        <v>423.68</v>
      </c>
      <c r="K287" s="25"/>
      <c r="L287" s="29"/>
      <c r="M287" s="28"/>
      <c r="N287" s="29"/>
      <c r="O287" s="36">
        <f>P287/1.18</f>
        <v>367.14406779661022</v>
      </c>
      <c r="P287" s="30">
        <v>433.23</v>
      </c>
    </row>
    <row r="288" spans="1:16" s="31" customFormat="1" ht="13.5">
      <c r="A288" s="20">
        <v>259</v>
      </c>
      <c r="B288" s="20"/>
      <c r="C288" s="20" t="s">
        <v>431</v>
      </c>
      <c r="D288" s="27">
        <v>0.48799999999999999</v>
      </c>
      <c r="E288" s="20" t="s">
        <v>432</v>
      </c>
      <c r="F288" s="27">
        <v>0.19500000000000001</v>
      </c>
      <c r="G288" s="20">
        <v>685.85</v>
      </c>
      <c r="H288" s="20">
        <v>1</v>
      </c>
      <c r="I288" s="20">
        <v>685.85</v>
      </c>
      <c r="J288" s="20">
        <v>809.3</v>
      </c>
      <c r="K288" s="25">
        <v>607.46</v>
      </c>
      <c r="L288" s="29">
        <v>1</v>
      </c>
      <c r="M288" s="28">
        <f>K288-J288</f>
        <v>-201.83999999999992</v>
      </c>
      <c r="N288" s="29">
        <f>K288/J288</f>
        <v>0.75059928333127401</v>
      </c>
      <c r="O288" s="36">
        <v>794.24</v>
      </c>
      <c r="P288" s="30">
        <v>937.2</v>
      </c>
    </row>
    <row r="289" spans="1:16" s="31" customFormat="1" ht="13.5">
      <c r="A289" s="20">
        <v>260</v>
      </c>
      <c r="B289" s="20"/>
      <c r="C289" s="20" t="s">
        <v>433</v>
      </c>
      <c r="D289" s="27">
        <v>0.32500000000000001</v>
      </c>
      <c r="E289" s="20" t="s">
        <v>434</v>
      </c>
      <c r="F289" s="27">
        <v>0.13</v>
      </c>
      <c r="G289" s="20">
        <v>481.23</v>
      </c>
      <c r="H289" s="20">
        <v>1</v>
      </c>
      <c r="I289" s="20">
        <v>481.23</v>
      </c>
      <c r="J289" s="20">
        <v>567.85</v>
      </c>
      <c r="K289" s="25"/>
      <c r="L289" s="29"/>
      <c r="M289" s="28"/>
      <c r="N289" s="29"/>
      <c r="O289" s="36">
        <f>P289/1.18</f>
        <v>492.07627118644069</v>
      </c>
      <c r="P289" s="30">
        <v>580.65</v>
      </c>
    </row>
    <row r="290" spans="1:16" s="31" customFormat="1" ht="13.5">
      <c r="A290" s="20">
        <v>261</v>
      </c>
      <c r="B290" s="20"/>
      <c r="C290" s="20" t="s">
        <v>435</v>
      </c>
      <c r="D290" s="27">
        <v>0.61</v>
      </c>
      <c r="E290" s="20" t="s">
        <v>436</v>
      </c>
      <c r="F290" s="27">
        <v>0.24399999999999999</v>
      </c>
      <c r="G290" s="20">
        <v>847.68</v>
      </c>
      <c r="H290" s="20">
        <v>1</v>
      </c>
      <c r="I290" s="20">
        <v>847.68</v>
      </c>
      <c r="J290" s="20">
        <v>1000.26</v>
      </c>
      <c r="K290" s="25">
        <v>760.11</v>
      </c>
      <c r="L290" s="29">
        <v>1</v>
      </c>
      <c r="M290" s="28">
        <f>K290-J290</f>
        <v>-240.14999999999998</v>
      </c>
      <c r="N290" s="29">
        <f>K290/J290</f>
        <v>0.75991242277007975</v>
      </c>
      <c r="O290" s="36">
        <v>993.81</v>
      </c>
      <c r="P290" s="30">
        <v>1172.7</v>
      </c>
    </row>
    <row r="291" spans="1:16" s="31" customFormat="1" ht="13.5">
      <c r="A291" s="20">
        <v>262</v>
      </c>
      <c r="B291" s="20"/>
      <c r="C291" s="20" t="s">
        <v>437</v>
      </c>
      <c r="D291" s="27">
        <v>0.37</v>
      </c>
      <c r="E291" s="20" t="s">
        <v>438</v>
      </c>
      <c r="F291" s="27">
        <v>0.14799999999999999</v>
      </c>
      <c r="G291" s="20">
        <v>542.48</v>
      </c>
      <c r="H291" s="20">
        <v>1</v>
      </c>
      <c r="I291" s="20">
        <v>542.48</v>
      </c>
      <c r="J291" s="20">
        <v>640.13</v>
      </c>
      <c r="K291" s="25"/>
      <c r="L291" s="29"/>
      <c r="M291" s="28"/>
      <c r="N291" s="29"/>
      <c r="O291" s="36">
        <f>P291/1.18</f>
        <v>554.70338983050851</v>
      </c>
      <c r="P291" s="30">
        <v>654.54999999999995</v>
      </c>
    </row>
    <row r="292" spans="1:16" s="31" customFormat="1" ht="13.5">
      <c r="A292" s="20">
        <v>263</v>
      </c>
      <c r="B292" s="20"/>
      <c r="C292" s="20" t="s">
        <v>439</v>
      </c>
      <c r="D292" s="27">
        <v>0.73299999999999998</v>
      </c>
      <c r="E292" s="20" t="s">
        <v>440</v>
      </c>
      <c r="F292" s="27">
        <v>0.29299999999999998</v>
      </c>
      <c r="G292" s="20">
        <v>1035.93</v>
      </c>
      <c r="H292" s="20">
        <v>1</v>
      </c>
      <c r="I292" s="20">
        <v>1035.93</v>
      </c>
      <c r="J292" s="20">
        <v>1222.4000000000001</v>
      </c>
      <c r="K292" s="25">
        <v>912.75</v>
      </c>
      <c r="L292" s="29">
        <v>1</v>
      </c>
      <c r="M292" s="28">
        <f t="shared" ref="M292:M300" si="19">K292-J292</f>
        <v>-309.65000000000009</v>
      </c>
      <c r="N292" s="29">
        <f t="shared" ref="N292:N300" si="20">K292/J292</f>
        <v>0.74668684554973819</v>
      </c>
      <c r="O292" s="36">
        <v>1193.3900000000001</v>
      </c>
      <c r="P292" s="30">
        <v>1408.2</v>
      </c>
    </row>
    <row r="293" spans="1:16" s="31" customFormat="1" ht="13.5">
      <c r="A293" s="20">
        <v>264</v>
      </c>
      <c r="B293" s="20"/>
      <c r="C293" s="20" t="s">
        <v>441</v>
      </c>
      <c r="D293" s="27">
        <v>0.50800000000000001</v>
      </c>
      <c r="E293" s="20" t="s">
        <v>442</v>
      </c>
      <c r="F293" s="27">
        <v>0.20300000000000001</v>
      </c>
      <c r="G293" s="20">
        <v>715.83</v>
      </c>
      <c r="H293" s="20">
        <v>1</v>
      </c>
      <c r="I293" s="20">
        <v>715.83</v>
      </c>
      <c r="J293" s="20">
        <v>844.68</v>
      </c>
      <c r="K293" s="25">
        <v>584.48</v>
      </c>
      <c r="L293" s="29">
        <v>1</v>
      </c>
      <c r="M293" s="28">
        <f t="shared" si="19"/>
        <v>-260.19999999999993</v>
      </c>
      <c r="N293" s="29">
        <f t="shared" si="20"/>
        <v>0.69195434957617097</v>
      </c>
      <c r="O293" s="36">
        <v>764.9</v>
      </c>
      <c r="P293" s="30">
        <v>902.59</v>
      </c>
    </row>
    <row r="294" spans="1:16" s="31" customFormat="1" ht="13.5">
      <c r="A294" s="20">
        <v>265</v>
      </c>
      <c r="B294" s="20"/>
      <c r="C294" s="20" t="s">
        <v>443</v>
      </c>
      <c r="D294" s="27">
        <v>0.318</v>
      </c>
      <c r="E294" s="20" t="s">
        <v>444</v>
      </c>
      <c r="F294" s="27">
        <v>0.127</v>
      </c>
      <c r="G294" s="20">
        <v>451.75</v>
      </c>
      <c r="H294" s="20">
        <v>1</v>
      </c>
      <c r="I294" s="20">
        <v>451.75</v>
      </c>
      <c r="J294" s="20">
        <v>533.07000000000005</v>
      </c>
      <c r="K294" s="25">
        <v>428.6</v>
      </c>
      <c r="L294" s="29">
        <v>1</v>
      </c>
      <c r="M294" s="28">
        <f t="shared" si="19"/>
        <v>-104.47000000000003</v>
      </c>
      <c r="N294" s="29">
        <f t="shared" si="20"/>
        <v>0.8040219858555161</v>
      </c>
      <c r="O294" s="36">
        <v>563.5</v>
      </c>
      <c r="P294" s="30">
        <v>664.93</v>
      </c>
    </row>
    <row r="295" spans="1:16" s="31" customFormat="1" ht="13.5">
      <c r="A295" s="20">
        <v>266</v>
      </c>
      <c r="B295" s="20"/>
      <c r="C295" s="20" t="s">
        <v>445</v>
      </c>
      <c r="D295" s="27">
        <v>0.66300000000000003</v>
      </c>
      <c r="E295" s="20" t="s">
        <v>446</v>
      </c>
      <c r="F295" s="27">
        <v>0.26500000000000001</v>
      </c>
      <c r="G295" s="20">
        <v>948.8</v>
      </c>
      <c r="H295" s="20">
        <v>1</v>
      </c>
      <c r="I295" s="20">
        <v>948.8</v>
      </c>
      <c r="J295" s="20">
        <v>1119.58</v>
      </c>
      <c r="K295" s="25">
        <v>762.99</v>
      </c>
      <c r="L295" s="29">
        <v>1</v>
      </c>
      <c r="M295" s="28">
        <f t="shared" si="19"/>
        <v>-356.58999999999992</v>
      </c>
      <c r="N295" s="29">
        <f t="shared" si="20"/>
        <v>0.68149663266582117</v>
      </c>
      <c r="O295" s="36">
        <v>998.52</v>
      </c>
      <c r="P295" s="30">
        <v>1178.25</v>
      </c>
    </row>
    <row r="296" spans="1:16" s="31" customFormat="1" ht="13.5">
      <c r="A296" s="20">
        <v>267</v>
      </c>
      <c r="B296" s="20"/>
      <c r="C296" s="20" t="s">
        <v>447</v>
      </c>
      <c r="D296" s="27">
        <v>0.39800000000000002</v>
      </c>
      <c r="E296" s="20" t="s">
        <v>448</v>
      </c>
      <c r="F296" s="27">
        <v>0.159</v>
      </c>
      <c r="G296" s="20">
        <v>558.29999999999995</v>
      </c>
      <c r="H296" s="20">
        <v>1</v>
      </c>
      <c r="I296" s="20">
        <v>558.29999999999995</v>
      </c>
      <c r="J296" s="20">
        <v>658.79</v>
      </c>
      <c r="K296" s="25">
        <v>536.59</v>
      </c>
      <c r="L296" s="29">
        <v>1</v>
      </c>
      <c r="M296" s="28">
        <f t="shared" si="19"/>
        <v>-122.19999999999993</v>
      </c>
      <c r="N296" s="29">
        <f t="shared" si="20"/>
        <v>0.81450841694621967</v>
      </c>
      <c r="O296" s="36">
        <v>705.48</v>
      </c>
      <c r="P296" s="30">
        <v>832.47</v>
      </c>
    </row>
    <row r="297" spans="1:16" s="31" customFormat="1" ht="13.5">
      <c r="A297" s="20">
        <v>268</v>
      </c>
      <c r="B297" s="20"/>
      <c r="C297" s="20" t="s">
        <v>449</v>
      </c>
      <c r="D297" s="27">
        <v>0.79</v>
      </c>
      <c r="E297" s="20" t="s">
        <v>450</v>
      </c>
      <c r="F297" s="20">
        <v>0.191</v>
      </c>
      <c r="G297" s="20">
        <v>1177.77</v>
      </c>
      <c r="H297" s="20">
        <v>1</v>
      </c>
      <c r="I297" s="20">
        <v>1177.77</v>
      </c>
      <c r="J297" s="20">
        <v>1389.77</v>
      </c>
      <c r="K297" s="25">
        <v>953.02</v>
      </c>
      <c r="L297" s="29">
        <v>1</v>
      </c>
      <c r="M297" s="28">
        <f t="shared" si="19"/>
        <v>-436.75</v>
      </c>
      <c r="N297" s="29">
        <f t="shared" si="20"/>
        <v>0.68573936694560966</v>
      </c>
      <c r="O297" s="36">
        <v>1247.21</v>
      </c>
      <c r="P297" s="30">
        <v>1471.71</v>
      </c>
    </row>
    <row r="298" spans="1:16" s="31" customFormat="1" ht="13.5">
      <c r="A298" s="20">
        <v>269</v>
      </c>
      <c r="B298" s="20"/>
      <c r="C298" s="20" t="s">
        <v>451</v>
      </c>
      <c r="D298" s="27">
        <v>0.46</v>
      </c>
      <c r="E298" s="20" t="s">
        <v>452</v>
      </c>
      <c r="F298" s="20">
        <v>0.33100000000000002</v>
      </c>
      <c r="G298" s="20">
        <v>1177.77</v>
      </c>
      <c r="H298" s="20">
        <v>1</v>
      </c>
      <c r="I298" s="20">
        <v>1177.77</v>
      </c>
      <c r="J298" s="20">
        <v>1389.77</v>
      </c>
      <c r="K298" s="25">
        <v>953.02</v>
      </c>
      <c r="L298" s="29">
        <v>1</v>
      </c>
      <c r="M298" s="28">
        <f t="shared" si="19"/>
        <v>-436.75</v>
      </c>
      <c r="N298" s="29">
        <f t="shared" si="20"/>
        <v>0.68573936694560966</v>
      </c>
      <c r="O298" s="36">
        <v>847.47</v>
      </c>
      <c r="P298" s="30">
        <v>1000.01</v>
      </c>
    </row>
    <row r="299" spans="1:16" s="31" customFormat="1" ht="13.5">
      <c r="A299" s="20">
        <v>270</v>
      </c>
      <c r="B299" s="20"/>
      <c r="C299" s="20" t="s">
        <v>453</v>
      </c>
      <c r="D299" s="27">
        <v>0.995</v>
      </c>
      <c r="E299" s="20" t="s">
        <v>454</v>
      </c>
      <c r="F299" s="20">
        <v>0.39800000000000002</v>
      </c>
      <c r="G299" s="20">
        <v>1390.97</v>
      </c>
      <c r="H299" s="20">
        <v>1</v>
      </c>
      <c r="I299" s="20">
        <v>1390.97</v>
      </c>
      <c r="J299" s="20">
        <v>1641.34</v>
      </c>
      <c r="K299" s="25">
        <v>1145.92</v>
      </c>
      <c r="L299" s="29">
        <v>1</v>
      </c>
      <c r="M299" s="28">
        <f t="shared" si="19"/>
        <v>-495.41999999999985</v>
      </c>
      <c r="N299" s="29">
        <f t="shared" si="20"/>
        <v>0.69816125848392174</v>
      </c>
      <c r="O299" s="36">
        <v>1499.66</v>
      </c>
      <c r="P299" s="30">
        <v>1769.6</v>
      </c>
    </row>
    <row r="300" spans="1:16" s="31" customFormat="1" ht="13.5">
      <c r="A300" s="20">
        <v>271</v>
      </c>
      <c r="B300" s="20"/>
      <c r="C300" s="20" t="s">
        <v>455</v>
      </c>
      <c r="D300" s="27">
        <v>0.97</v>
      </c>
      <c r="E300" s="20" t="s">
        <v>456</v>
      </c>
      <c r="F300" s="20">
        <v>0.40600000000000003</v>
      </c>
      <c r="G300" s="20">
        <v>1430.18</v>
      </c>
      <c r="H300" s="20">
        <v>1</v>
      </c>
      <c r="I300" s="20">
        <v>1430.18</v>
      </c>
      <c r="J300" s="20">
        <v>1687.61</v>
      </c>
      <c r="K300" s="25">
        <v>1130.6300000000001</v>
      </c>
      <c r="L300" s="29">
        <v>1</v>
      </c>
      <c r="M300" s="28">
        <f t="shared" si="19"/>
        <v>-556.97999999999979</v>
      </c>
      <c r="N300" s="29">
        <f t="shared" si="20"/>
        <v>0.66995929154247735</v>
      </c>
      <c r="O300" s="36">
        <v>1480.68</v>
      </c>
      <c r="P300" s="30">
        <v>1747.2</v>
      </c>
    </row>
    <row r="301" spans="1:16" s="31" customFormat="1" ht="13.5">
      <c r="A301" s="20">
        <v>272</v>
      </c>
      <c r="B301" s="20"/>
      <c r="C301" s="20" t="s">
        <v>457</v>
      </c>
      <c r="D301" s="27">
        <v>0.63</v>
      </c>
      <c r="E301" s="20" t="s">
        <v>458</v>
      </c>
      <c r="F301" s="20">
        <v>0.26100000000000001</v>
      </c>
      <c r="G301" s="20">
        <v>889.63</v>
      </c>
      <c r="H301" s="20">
        <v>1</v>
      </c>
      <c r="I301" s="20">
        <v>889.63</v>
      </c>
      <c r="J301" s="20">
        <v>1049.76</v>
      </c>
      <c r="K301" s="25"/>
      <c r="L301" s="29"/>
      <c r="M301" s="28"/>
      <c r="N301" s="29"/>
      <c r="O301" s="36">
        <f>P301/1.18</f>
        <v>1308.4322033898306</v>
      </c>
      <c r="P301" s="30">
        <v>1543.95</v>
      </c>
    </row>
    <row r="302" spans="1:16" s="31" customFormat="1" ht="13.5">
      <c r="A302" s="20">
        <v>273</v>
      </c>
      <c r="B302" s="20"/>
      <c r="C302" s="20" t="s">
        <v>459</v>
      </c>
      <c r="D302" s="27">
        <v>0.93500000000000005</v>
      </c>
      <c r="E302" s="20" t="s">
        <v>460</v>
      </c>
      <c r="F302" s="20">
        <v>0.374</v>
      </c>
      <c r="G302" s="20">
        <v>1309.2</v>
      </c>
      <c r="H302" s="20">
        <v>1</v>
      </c>
      <c r="I302" s="20">
        <v>1309.2</v>
      </c>
      <c r="J302" s="20">
        <v>1544.86</v>
      </c>
      <c r="K302" s="25"/>
      <c r="L302" s="29"/>
      <c r="M302" s="28"/>
      <c r="N302" s="29"/>
      <c r="O302" s="36">
        <f>P302/1.18</f>
        <v>1338.6949152542375</v>
      </c>
      <c r="P302" s="30">
        <v>1579.66</v>
      </c>
    </row>
    <row r="303" spans="1:16" s="31" customFormat="1" ht="13.5">
      <c r="A303" s="20">
        <v>274</v>
      </c>
      <c r="B303" s="20"/>
      <c r="C303" s="20" t="s">
        <v>461</v>
      </c>
      <c r="D303" s="27">
        <v>1.3</v>
      </c>
      <c r="E303" s="20" t="s">
        <v>462</v>
      </c>
      <c r="F303" s="20">
        <v>0.54300000000000004</v>
      </c>
      <c r="G303" s="20">
        <v>1850.27</v>
      </c>
      <c r="H303" s="20">
        <v>1</v>
      </c>
      <c r="I303" s="20">
        <v>1850.27</v>
      </c>
      <c r="J303" s="20">
        <v>2183.3200000000002</v>
      </c>
      <c r="K303" s="25">
        <v>1512.15</v>
      </c>
      <c r="L303" s="29">
        <v>1</v>
      </c>
      <c r="M303" s="28">
        <f>K303-J303</f>
        <v>-671.17000000000007</v>
      </c>
      <c r="N303" s="29">
        <f>K303/J303</f>
        <v>0.69259201582910424</v>
      </c>
      <c r="O303" s="36">
        <v>1980.32</v>
      </c>
      <c r="P303" s="30">
        <v>2336.7800000000002</v>
      </c>
    </row>
    <row r="304" spans="1:16" s="31" customFormat="1" ht="13.5">
      <c r="A304" s="20">
        <v>275</v>
      </c>
      <c r="B304" s="20"/>
      <c r="C304" s="20" t="s">
        <v>463</v>
      </c>
      <c r="D304" s="27">
        <v>1.63</v>
      </c>
      <c r="E304" s="20" t="s">
        <v>464</v>
      </c>
      <c r="F304" s="20">
        <v>0.67900000000000005</v>
      </c>
      <c r="G304" s="20">
        <v>2320.42</v>
      </c>
      <c r="H304" s="20">
        <v>1</v>
      </c>
      <c r="I304" s="20">
        <v>2320.42</v>
      </c>
      <c r="J304" s="20">
        <v>2738.1</v>
      </c>
      <c r="K304" s="25">
        <v>1890.88</v>
      </c>
      <c r="L304" s="29">
        <v>1</v>
      </c>
      <c r="M304" s="28">
        <f>K304-J304</f>
        <v>-847.2199999999998</v>
      </c>
      <c r="N304" s="29">
        <f>K304/J304</f>
        <v>0.6905810598590264</v>
      </c>
      <c r="O304" s="36">
        <v>2476.31</v>
      </c>
      <c r="P304" s="30">
        <v>2922.05</v>
      </c>
    </row>
    <row r="305" spans="1:16" s="31" customFormat="1" ht="13.5">
      <c r="A305" s="20">
        <v>276</v>
      </c>
      <c r="B305" s="20"/>
      <c r="C305" s="20" t="s">
        <v>465</v>
      </c>
      <c r="D305" s="27">
        <v>1.96</v>
      </c>
      <c r="E305" s="20" t="s">
        <v>466</v>
      </c>
      <c r="F305" s="20">
        <v>0.81499999999999995</v>
      </c>
      <c r="G305" s="20">
        <v>2765.3</v>
      </c>
      <c r="H305" s="20">
        <v>1</v>
      </c>
      <c r="I305" s="20">
        <v>2765.3</v>
      </c>
      <c r="J305" s="20">
        <v>3263.05</v>
      </c>
      <c r="K305" s="25">
        <v>2269.61</v>
      </c>
      <c r="L305" s="29">
        <v>1</v>
      </c>
      <c r="M305" s="28">
        <f>K305-J305</f>
        <v>-993.44</v>
      </c>
      <c r="N305" s="29">
        <f>K305/J305</f>
        <v>0.69554864314061993</v>
      </c>
      <c r="O305" s="36">
        <v>2972.31</v>
      </c>
      <c r="P305" s="30">
        <v>3507.32</v>
      </c>
    </row>
    <row r="306" spans="1:16" ht="13.5">
      <c r="A306" s="70" t="s">
        <v>552</v>
      </c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1:16" ht="13.5">
      <c r="A307" s="20">
        <v>277</v>
      </c>
      <c r="B307" s="20"/>
      <c r="C307" s="20" t="s">
        <v>467</v>
      </c>
      <c r="D307" s="27">
        <v>0.67500000000000004</v>
      </c>
      <c r="E307" s="20" t="s">
        <v>468</v>
      </c>
      <c r="F307" s="20">
        <v>0.27</v>
      </c>
      <c r="G307" s="20">
        <v>2045.33</v>
      </c>
      <c r="H307" s="20">
        <v>1.1200000000000001</v>
      </c>
      <c r="I307" s="20">
        <v>2290.77</v>
      </c>
      <c r="J307" s="20">
        <v>2703.11</v>
      </c>
      <c r="K307" s="25"/>
      <c r="L307" s="29"/>
      <c r="M307" s="28"/>
      <c r="N307" s="29"/>
      <c r="O307" s="36">
        <v>4014.83</v>
      </c>
      <c r="P307" s="30">
        <v>4737.5</v>
      </c>
    </row>
    <row r="308" spans="1:16" ht="13.5">
      <c r="A308" s="20">
        <v>278</v>
      </c>
      <c r="B308" s="20"/>
      <c r="C308" s="20" t="s">
        <v>469</v>
      </c>
      <c r="D308" s="27">
        <v>0.4</v>
      </c>
      <c r="E308" s="20" t="s">
        <v>470</v>
      </c>
      <c r="F308" s="20">
        <v>0.16</v>
      </c>
      <c r="G308" s="20">
        <v>973.44</v>
      </c>
      <c r="H308" s="20">
        <v>1.1200000000000001</v>
      </c>
      <c r="I308" s="20">
        <v>1090.25</v>
      </c>
      <c r="J308" s="20">
        <v>1286.5</v>
      </c>
      <c r="K308" s="25"/>
      <c r="L308" s="29"/>
      <c r="M308" s="28"/>
      <c r="N308" s="29"/>
      <c r="O308" s="36">
        <v>1774.26</v>
      </c>
      <c r="P308" s="30">
        <v>2093.63</v>
      </c>
    </row>
    <row r="309" spans="1:16" ht="13.5">
      <c r="A309" s="20">
        <v>279</v>
      </c>
      <c r="B309" s="20"/>
      <c r="C309" s="20" t="s">
        <v>471</v>
      </c>
      <c r="D309" s="27">
        <v>0.6</v>
      </c>
      <c r="E309" s="20" t="s">
        <v>472</v>
      </c>
      <c r="F309" s="20">
        <v>0.24</v>
      </c>
      <c r="G309" s="20">
        <v>1307.69</v>
      </c>
      <c r="H309" s="20">
        <v>1.1200000000000001</v>
      </c>
      <c r="I309" s="20">
        <v>1464.61</v>
      </c>
      <c r="J309" s="20">
        <v>1728.24</v>
      </c>
      <c r="K309" s="25">
        <v>1791.59</v>
      </c>
      <c r="L309" s="29">
        <v>1</v>
      </c>
      <c r="M309" s="28">
        <f>K309-J309</f>
        <v>63.349999999999909</v>
      </c>
      <c r="N309" s="29">
        <f>K309/J309</f>
        <v>1.0366557885478869</v>
      </c>
      <c r="O309" s="36">
        <v>2229.6799999999998</v>
      </c>
      <c r="P309" s="30">
        <v>2631.03</v>
      </c>
    </row>
    <row r="310" spans="1:16" ht="13.5">
      <c r="A310" s="20">
        <v>280</v>
      </c>
      <c r="B310" s="20"/>
      <c r="C310" s="20" t="s">
        <v>473</v>
      </c>
      <c r="D310" s="27">
        <v>0.66300000000000003</v>
      </c>
      <c r="E310" s="20" t="s">
        <v>474</v>
      </c>
      <c r="F310" s="20">
        <v>0.26500000000000001</v>
      </c>
      <c r="G310" s="20">
        <v>1490.36</v>
      </c>
      <c r="H310" s="20">
        <v>1.1200000000000001</v>
      </c>
      <c r="I310" s="20">
        <v>1669.2</v>
      </c>
      <c r="J310" s="20">
        <v>1969.66</v>
      </c>
      <c r="K310" s="25"/>
      <c r="L310" s="29"/>
      <c r="M310" s="28"/>
      <c r="N310" s="29"/>
      <c r="O310" s="36">
        <v>2695.08</v>
      </c>
      <c r="P310" s="30">
        <v>3180.2</v>
      </c>
    </row>
    <row r="311" spans="1:16" ht="13.5">
      <c r="A311" s="20">
        <v>281</v>
      </c>
      <c r="B311" s="20"/>
      <c r="C311" s="20" t="s">
        <v>475</v>
      </c>
      <c r="D311" s="27">
        <v>1</v>
      </c>
      <c r="E311" s="20" t="s">
        <v>476</v>
      </c>
      <c r="F311" s="20">
        <v>0.4</v>
      </c>
      <c r="G311" s="20">
        <v>2026.75</v>
      </c>
      <c r="H311" s="20">
        <v>1.1200000000000001</v>
      </c>
      <c r="I311" s="20">
        <v>2269.96</v>
      </c>
      <c r="J311" s="20">
        <v>2678.55</v>
      </c>
      <c r="K311" s="25">
        <v>2817.84</v>
      </c>
      <c r="L311" s="29">
        <v>1</v>
      </c>
      <c r="M311" s="28">
        <f>K311-J311</f>
        <v>139.28999999999996</v>
      </c>
      <c r="N311" s="29">
        <f>K311/J311</f>
        <v>1.0520020160161281</v>
      </c>
      <c r="O311" s="36">
        <v>3506.92</v>
      </c>
      <c r="P311" s="30">
        <v>4138.16</v>
      </c>
    </row>
    <row r="312" spans="1:16" ht="13.5">
      <c r="A312" s="20">
        <v>282</v>
      </c>
      <c r="B312" s="20"/>
      <c r="C312" s="20" t="s">
        <v>571</v>
      </c>
      <c r="D312" s="27">
        <v>0.25</v>
      </c>
      <c r="E312" s="20" t="s">
        <v>477</v>
      </c>
      <c r="F312" s="20">
        <v>0.1</v>
      </c>
      <c r="G312" s="20">
        <v>933.6</v>
      </c>
      <c r="H312" s="20">
        <v>1.1200000000000001</v>
      </c>
      <c r="I312" s="20">
        <v>1045.6300000000001</v>
      </c>
      <c r="J312" s="20">
        <v>1233.8399999999999</v>
      </c>
      <c r="K312" s="25">
        <v>1292.0999999999999</v>
      </c>
      <c r="L312" s="29">
        <v>1</v>
      </c>
      <c r="M312" s="28">
        <f>K312-J312</f>
        <v>58.259999999999991</v>
      </c>
      <c r="N312" s="29">
        <f>K312/J312</f>
        <v>1.0472184399922193</v>
      </c>
      <c r="O312" s="36">
        <v>1608.06</v>
      </c>
      <c r="P312" s="30">
        <v>1897.52</v>
      </c>
    </row>
    <row r="313" spans="1:16" ht="13.5">
      <c r="A313" s="70" t="s">
        <v>553</v>
      </c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1:16" s="31" customFormat="1" ht="13.5">
      <c r="A314" s="20">
        <v>283</v>
      </c>
      <c r="B314" s="20"/>
      <c r="C314" s="20" t="s">
        <v>478</v>
      </c>
      <c r="D314" s="27">
        <v>0.25</v>
      </c>
      <c r="E314" s="20" t="s">
        <v>479</v>
      </c>
      <c r="F314" s="20">
        <v>0.1</v>
      </c>
      <c r="G314" s="20">
        <v>1103.05</v>
      </c>
      <c r="H314" s="20">
        <v>1.1200000000000001</v>
      </c>
      <c r="I314" s="20">
        <v>1235.42</v>
      </c>
      <c r="J314" s="20">
        <v>1457.8</v>
      </c>
      <c r="K314" s="25">
        <v>2312.8000000000002</v>
      </c>
      <c r="L314" s="29">
        <f>2312.8/2102.76</f>
        <v>1.0998877665544331</v>
      </c>
      <c r="M314" s="28">
        <f>K314-J314</f>
        <v>855.00000000000023</v>
      </c>
      <c r="N314" s="29">
        <f>K314/J314</f>
        <v>1.5865002057895461</v>
      </c>
      <c r="O314" s="36">
        <v>3744.3</v>
      </c>
      <c r="P314" s="30">
        <v>4418.2700000000004</v>
      </c>
    </row>
    <row r="315" spans="1:16" s="31" customFormat="1" ht="13.5">
      <c r="A315" s="20">
        <v>284</v>
      </c>
      <c r="B315" s="20"/>
      <c r="C315" s="20" t="s">
        <v>480</v>
      </c>
      <c r="D315" s="27">
        <v>0.35</v>
      </c>
      <c r="E315" s="20" t="s">
        <v>481</v>
      </c>
      <c r="F315" s="20">
        <v>0.14000000000000001</v>
      </c>
      <c r="G315" s="20">
        <v>1176.75</v>
      </c>
      <c r="H315" s="20">
        <v>1.1200000000000001</v>
      </c>
      <c r="I315" s="20">
        <v>1317.96</v>
      </c>
      <c r="J315" s="20">
        <v>1555.19</v>
      </c>
      <c r="K315" s="25"/>
      <c r="L315" s="29">
        <v>1.1000000000000001</v>
      </c>
      <c r="M315" s="28"/>
      <c r="N315" s="29"/>
      <c r="O315" s="36">
        <v>3874.55</v>
      </c>
      <c r="P315" s="30">
        <f>O315*1.18</f>
        <v>4571.9690000000001</v>
      </c>
    </row>
    <row r="316" spans="1:16" s="31" customFormat="1" ht="13.5">
      <c r="A316" s="20">
        <v>285</v>
      </c>
      <c r="B316" s="20"/>
      <c r="C316" s="20" t="s">
        <v>482</v>
      </c>
      <c r="D316" s="27">
        <v>0.372</v>
      </c>
      <c r="E316" s="20" t="s">
        <v>483</v>
      </c>
      <c r="F316" s="20">
        <v>0.14899999999999999</v>
      </c>
      <c r="G316" s="20">
        <v>1252.48</v>
      </c>
      <c r="H316" s="20">
        <v>1.1200000000000001</v>
      </c>
      <c r="I316" s="20">
        <v>1402.78</v>
      </c>
      <c r="J316" s="20">
        <v>1655.28</v>
      </c>
      <c r="K316" s="25"/>
      <c r="L316" s="29">
        <v>1.1000000000000001</v>
      </c>
      <c r="M316" s="28"/>
      <c r="N316" s="29"/>
      <c r="O316" s="36">
        <v>3966.36</v>
      </c>
      <c r="P316" s="30">
        <f>O316*1.18</f>
        <v>4680.3047999999999</v>
      </c>
    </row>
    <row r="317" spans="1:16" s="31" customFormat="1" ht="13.5">
      <c r="A317" s="20">
        <v>286</v>
      </c>
      <c r="B317" s="20"/>
      <c r="C317" s="20" t="s">
        <v>484</v>
      </c>
      <c r="D317" s="27">
        <v>0.38</v>
      </c>
      <c r="E317" s="20" t="s">
        <v>485</v>
      </c>
      <c r="F317" s="20">
        <v>0.15</v>
      </c>
      <c r="G317" s="20">
        <v>1271.6199999999999</v>
      </c>
      <c r="H317" s="20">
        <v>1.1200000000000001</v>
      </c>
      <c r="I317" s="20">
        <v>1424.21</v>
      </c>
      <c r="J317" s="20">
        <v>1680.57</v>
      </c>
      <c r="K317" s="25">
        <v>2681.55</v>
      </c>
      <c r="L317" s="29">
        <f>2681.55/2437.29</f>
        <v>1.1002178649237473</v>
      </c>
      <c r="M317" s="28">
        <f>K317-J317</f>
        <v>1000.9800000000002</v>
      </c>
      <c r="N317" s="29">
        <f>K317/J317</f>
        <v>1.5956193434370483</v>
      </c>
      <c r="O317" s="36">
        <v>4068.45</v>
      </c>
      <c r="P317" s="30">
        <v>4800.7700000000004</v>
      </c>
    </row>
    <row r="318" spans="1:16" s="31" customFormat="1" ht="13.5">
      <c r="A318" s="20">
        <v>287</v>
      </c>
      <c r="B318" s="20"/>
      <c r="C318" s="20" t="s">
        <v>486</v>
      </c>
      <c r="D318" s="27">
        <v>0.4</v>
      </c>
      <c r="E318" s="20" t="s">
        <v>487</v>
      </c>
      <c r="F318" s="20">
        <v>0.16</v>
      </c>
      <c r="G318" s="20">
        <v>1612.71</v>
      </c>
      <c r="H318" s="20">
        <v>1.1200000000000001</v>
      </c>
      <c r="I318" s="20">
        <v>1806.24</v>
      </c>
      <c r="J318" s="20">
        <v>2131.36</v>
      </c>
      <c r="K318" s="25"/>
      <c r="L318" s="29">
        <v>1.1000000000000001</v>
      </c>
      <c r="M318" s="28"/>
      <c r="N318" s="29"/>
      <c r="O318" s="36">
        <v>4762.1000000000004</v>
      </c>
      <c r="P318" s="30">
        <f>O318*1.18</f>
        <v>5619.2780000000002</v>
      </c>
    </row>
    <row r="319" spans="1:16" s="31" customFormat="1" ht="13.5">
      <c r="A319" s="20">
        <v>288</v>
      </c>
      <c r="B319" s="20"/>
      <c r="C319" s="20" t="s">
        <v>488</v>
      </c>
      <c r="D319" s="27">
        <v>0.43</v>
      </c>
      <c r="E319" s="20" t="s">
        <v>489</v>
      </c>
      <c r="F319" s="20">
        <v>0.17</v>
      </c>
      <c r="G319" s="20">
        <v>1711.17</v>
      </c>
      <c r="H319" s="20">
        <v>1.1200000000000001</v>
      </c>
      <c r="I319" s="20">
        <v>1916.51</v>
      </c>
      <c r="J319" s="20">
        <v>2261.48</v>
      </c>
      <c r="K319" s="25">
        <v>3179.51</v>
      </c>
      <c r="L319" s="29">
        <f>3179.51/2890.65</f>
        <v>1.0999290816944287</v>
      </c>
      <c r="M319" s="28">
        <f>K319-J319</f>
        <v>918.0300000000002</v>
      </c>
      <c r="N319" s="29">
        <f>K319/J319</f>
        <v>1.4059421263951042</v>
      </c>
      <c r="O319" s="36">
        <v>5012.28</v>
      </c>
      <c r="P319" s="30">
        <v>5914.49</v>
      </c>
    </row>
    <row r="320" spans="1:16" s="31" customFormat="1" ht="13.5">
      <c r="A320" s="20">
        <v>289</v>
      </c>
      <c r="B320" s="20"/>
      <c r="C320" s="20" t="s">
        <v>490</v>
      </c>
      <c r="D320" s="27">
        <v>0.96</v>
      </c>
      <c r="E320" s="20" t="s">
        <v>491</v>
      </c>
      <c r="F320" s="20">
        <v>0.4</v>
      </c>
      <c r="G320" s="20">
        <v>5338.44</v>
      </c>
      <c r="H320" s="20">
        <v>1.1200000000000001</v>
      </c>
      <c r="I320" s="20">
        <v>5979.05</v>
      </c>
      <c r="J320" s="20">
        <v>7055.28</v>
      </c>
      <c r="K320" s="25"/>
      <c r="L320" s="29">
        <f t="shared" ref="L320:L328" si="21">3179.51/2890.65</f>
        <v>1.0999290816944287</v>
      </c>
      <c r="M320" s="28"/>
      <c r="N320" s="29"/>
      <c r="O320" s="36">
        <v>11905.24</v>
      </c>
      <c r="P320" s="30">
        <f>O320*1.18</f>
        <v>14048.183199999999</v>
      </c>
    </row>
    <row r="321" spans="1:16" s="31" customFormat="1" ht="13.5">
      <c r="A321" s="20">
        <v>290</v>
      </c>
      <c r="B321" s="20"/>
      <c r="C321" s="20" t="s">
        <v>516</v>
      </c>
      <c r="D321" s="27">
        <v>1</v>
      </c>
      <c r="E321" s="20" t="s">
        <v>517</v>
      </c>
      <c r="F321" s="20">
        <v>0.432</v>
      </c>
      <c r="G321" s="20">
        <v>5712.14</v>
      </c>
      <c r="H321" s="20">
        <v>1.1200000000000001</v>
      </c>
      <c r="I321" s="20">
        <v>6397.6</v>
      </c>
      <c r="J321" s="20">
        <v>7549.17</v>
      </c>
      <c r="K321" s="25"/>
      <c r="L321" s="29">
        <f t="shared" si="21"/>
        <v>1.0999290816944287</v>
      </c>
      <c r="M321" s="28"/>
      <c r="N321" s="29"/>
      <c r="O321" s="36">
        <v>12857.65</v>
      </c>
      <c r="P321" s="30">
        <f t="shared" ref="P321:P328" si="22">O321*1.18</f>
        <v>15172.026999999998</v>
      </c>
    </row>
    <row r="322" spans="1:16" s="31" customFormat="1" ht="13.5">
      <c r="A322" s="20">
        <v>291</v>
      </c>
      <c r="B322" s="20"/>
      <c r="C322" s="20" t="s">
        <v>492</v>
      </c>
      <c r="D322" s="27">
        <v>1.0900000000000001</v>
      </c>
      <c r="E322" s="20" t="s">
        <v>493</v>
      </c>
      <c r="F322" s="20">
        <v>0.436</v>
      </c>
      <c r="G322" s="20">
        <v>5712.14</v>
      </c>
      <c r="H322" s="20">
        <v>1.1200000000000001</v>
      </c>
      <c r="I322" s="20">
        <v>6397.6</v>
      </c>
      <c r="J322" s="20">
        <v>7549.17</v>
      </c>
      <c r="K322" s="25"/>
      <c r="L322" s="29">
        <f t="shared" si="21"/>
        <v>1.0999290816944287</v>
      </c>
      <c r="M322" s="28"/>
      <c r="N322" s="29"/>
      <c r="O322" s="36">
        <v>12976.7</v>
      </c>
      <c r="P322" s="30">
        <f t="shared" si="22"/>
        <v>15312.505999999999</v>
      </c>
    </row>
    <row r="323" spans="1:16" s="31" customFormat="1" ht="13.5">
      <c r="A323" s="20">
        <v>292</v>
      </c>
      <c r="B323" s="20"/>
      <c r="C323" s="20" t="s">
        <v>494</v>
      </c>
      <c r="D323" s="27">
        <v>1.1000000000000001</v>
      </c>
      <c r="E323" s="20" t="s">
        <v>495</v>
      </c>
      <c r="F323" s="20">
        <v>0.44</v>
      </c>
      <c r="G323" s="20">
        <v>5746.4</v>
      </c>
      <c r="H323" s="20">
        <v>1.1200000000000001</v>
      </c>
      <c r="I323" s="20">
        <v>6435.97</v>
      </c>
      <c r="J323" s="20">
        <v>7594.44</v>
      </c>
      <c r="K323" s="25"/>
      <c r="L323" s="29">
        <f t="shared" si="21"/>
        <v>1.0999290816944287</v>
      </c>
      <c r="M323" s="28"/>
      <c r="N323" s="29"/>
      <c r="O323" s="36">
        <v>13095.76</v>
      </c>
      <c r="P323" s="30">
        <f t="shared" si="22"/>
        <v>15452.996799999999</v>
      </c>
    </row>
    <row r="324" spans="1:16" s="31" customFormat="1" ht="13.5">
      <c r="A324" s="20">
        <v>293</v>
      </c>
      <c r="B324" s="20"/>
      <c r="C324" s="20" t="s">
        <v>496</v>
      </c>
      <c r="D324" s="27">
        <v>1.125</v>
      </c>
      <c r="E324" s="20" t="s">
        <v>497</v>
      </c>
      <c r="F324" s="20">
        <v>0.45</v>
      </c>
      <c r="G324" s="20">
        <v>5896.08</v>
      </c>
      <c r="H324" s="20">
        <v>1.1200000000000001</v>
      </c>
      <c r="I324" s="20">
        <v>6603.61</v>
      </c>
      <c r="J324" s="20">
        <v>7792.26</v>
      </c>
      <c r="K324" s="25"/>
      <c r="L324" s="29">
        <f t="shared" si="21"/>
        <v>1.0999290816944287</v>
      </c>
      <c r="M324" s="28"/>
      <c r="N324" s="29"/>
      <c r="O324" s="36">
        <v>13393.34</v>
      </c>
      <c r="P324" s="30">
        <f t="shared" si="22"/>
        <v>15804.1412</v>
      </c>
    </row>
    <row r="325" spans="1:16" s="31" customFormat="1" ht="13.5">
      <c r="A325" s="20">
        <v>294</v>
      </c>
      <c r="B325" s="20"/>
      <c r="C325" s="20" t="s">
        <v>498</v>
      </c>
      <c r="D325" s="27">
        <v>1.1499999999999999</v>
      </c>
      <c r="E325" s="20" t="s">
        <v>499</v>
      </c>
      <c r="F325" s="20">
        <v>0.46</v>
      </c>
      <c r="G325" s="20">
        <v>6007.44</v>
      </c>
      <c r="H325" s="20">
        <v>1.1200000000000001</v>
      </c>
      <c r="I325" s="20">
        <v>6728.33</v>
      </c>
      <c r="J325" s="20">
        <v>7939.43</v>
      </c>
      <c r="K325" s="25"/>
      <c r="L325" s="29">
        <f t="shared" si="21"/>
        <v>1.0999290816944287</v>
      </c>
      <c r="M325" s="28"/>
      <c r="N325" s="29"/>
      <c r="O325" s="36">
        <v>13691.02</v>
      </c>
      <c r="P325" s="30">
        <f t="shared" si="22"/>
        <v>16155.4036</v>
      </c>
    </row>
    <row r="326" spans="1:16" s="31" customFormat="1" ht="13.5">
      <c r="A326" s="20">
        <v>295</v>
      </c>
      <c r="B326" s="20"/>
      <c r="C326" s="20" t="s">
        <v>500</v>
      </c>
      <c r="D326" s="27">
        <v>1.2</v>
      </c>
      <c r="E326" s="20" t="s">
        <v>501</v>
      </c>
      <c r="F326" s="20">
        <v>0.48</v>
      </c>
      <c r="G326" s="20">
        <v>6241.4</v>
      </c>
      <c r="H326" s="20">
        <v>1.1200000000000001</v>
      </c>
      <c r="I326" s="20">
        <v>6990.37</v>
      </c>
      <c r="J326" s="20">
        <v>8248.64</v>
      </c>
      <c r="K326" s="25"/>
      <c r="L326" s="29">
        <f t="shared" si="21"/>
        <v>1.0999290816944287</v>
      </c>
      <c r="M326" s="28"/>
      <c r="N326" s="29"/>
      <c r="O326" s="36">
        <v>14286.3</v>
      </c>
      <c r="P326" s="30">
        <f t="shared" si="22"/>
        <v>16857.833999999999</v>
      </c>
    </row>
    <row r="327" spans="1:16" s="31" customFormat="1" ht="13.5">
      <c r="A327" s="20">
        <v>296</v>
      </c>
      <c r="B327" s="20"/>
      <c r="C327" s="20" t="s">
        <v>502</v>
      </c>
      <c r="D327" s="27">
        <v>1.25</v>
      </c>
      <c r="E327" s="20" t="s">
        <v>503</v>
      </c>
      <c r="F327" s="20">
        <v>0.5</v>
      </c>
      <c r="G327" s="20">
        <v>6486.26</v>
      </c>
      <c r="H327" s="20">
        <v>1.1200000000000001</v>
      </c>
      <c r="I327" s="20">
        <v>7264.61</v>
      </c>
      <c r="J327" s="20">
        <v>8572.24</v>
      </c>
      <c r="K327" s="25"/>
      <c r="L327" s="29">
        <f t="shared" si="21"/>
        <v>1.0999290816944287</v>
      </c>
      <c r="M327" s="28"/>
      <c r="N327" s="29"/>
      <c r="O327" s="36">
        <v>14881.55</v>
      </c>
      <c r="P327" s="30">
        <f t="shared" si="22"/>
        <v>17560.228999999999</v>
      </c>
    </row>
    <row r="328" spans="1:16" s="31" customFormat="1" ht="13.5">
      <c r="A328" s="20">
        <v>297</v>
      </c>
      <c r="B328" s="20"/>
      <c r="C328" s="20" t="s">
        <v>504</v>
      </c>
      <c r="D328" s="27">
        <v>1.38</v>
      </c>
      <c r="E328" s="20" t="s">
        <v>505</v>
      </c>
      <c r="F328" s="20">
        <v>0.55000000000000004</v>
      </c>
      <c r="G328" s="20">
        <v>7266.77</v>
      </c>
      <c r="H328" s="20">
        <v>1.1200000000000001</v>
      </c>
      <c r="I328" s="20">
        <v>8138.78</v>
      </c>
      <c r="J328" s="20">
        <v>9603.76</v>
      </c>
      <c r="K328" s="25"/>
      <c r="L328" s="29">
        <f t="shared" si="21"/>
        <v>1.0999290816944287</v>
      </c>
      <c r="M328" s="28"/>
      <c r="N328" s="29"/>
      <c r="O328" s="36">
        <v>16369.71</v>
      </c>
      <c r="P328" s="30">
        <f t="shared" si="22"/>
        <v>19316.257799999999</v>
      </c>
    </row>
    <row r="329" spans="1:16" s="31" customFormat="1" ht="13.5">
      <c r="A329" s="20">
        <v>298</v>
      </c>
      <c r="B329" s="20"/>
      <c r="C329" s="20" t="s">
        <v>506</v>
      </c>
      <c r="D329" s="27">
        <v>1.5</v>
      </c>
      <c r="E329" s="20" t="s">
        <v>507</v>
      </c>
      <c r="F329" s="20">
        <v>0.6</v>
      </c>
      <c r="G329" s="20">
        <v>8070.68</v>
      </c>
      <c r="H329" s="20">
        <v>1.1200000000000001</v>
      </c>
      <c r="I329" s="20">
        <v>9039.16</v>
      </c>
      <c r="J329" s="20">
        <v>10666.21</v>
      </c>
      <c r="K329" s="25">
        <v>12864.36</v>
      </c>
      <c r="L329" s="29">
        <f>12864.36/11696.16</f>
        <v>1.0998789346246973</v>
      </c>
      <c r="M329" s="28">
        <f>K329-J329</f>
        <v>2198.1500000000015</v>
      </c>
      <c r="N329" s="29">
        <f>K329/J329</f>
        <v>1.2060853855305682</v>
      </c>
      <c r="O329" s="36">
        <v>18750.599999999999</v>
      </c>
      <c r="P329" s="30">
        <v>22125.71</v>
      </c>
    </row>
    <row r="330" spans="1:16" ht="13.5">
      <c r="A330" s="71" t="s">
        <v>559</v>
      </c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</row>
    <row r="331" spans="1:16" ht="13.5">
      <c r="A331" s="20">
        <v>299</v>
      </c>
      <c r="B331" s="20"/>
      <c r="C331" s="20" t="s">
        <v>508</v>
      </c>
      <c r="D331" s="27">
        <v>3.32</v>
      </c>
      <c r="E331" s="20" t="s">
        <v>509</v>
      </c>
      <c r="F331" s="20">
        <v>2.13</v>
      </c>
      <c r="G331" s="20">
        <v>9239.65</v>
      </c>
      <c r="H331" s="20">
        <v>1.1200000000000001</v>
      </c>
      <c r="I331" s="20">
        <v>10348.41</v>
      </c>
      <c r="J331" s="20">
        <v>12211.12</v>
      </c>
      <c r="K331" s="39"/>
      <c r="L331" s="29"/>
      <c r="M331" s="28"/>
      <c r="N331" s="29"/>
      <c r="O331" s="36">
        <v>15220.05</v>
      </c>
      <c r="P331" s="30">
        <v>17959.66</v>
      </c>
    </row>
    <row r="332" spans="1:16" ht="13.5">
      <c r="A332" s="41">
        <v>300</v>
      </c>
      <c r="B332" s="41"/>
      <c r="C332" s="41" t="s">
        <v>510</v>
      </c>
      <c r="D332" s="42">
        <v>4.83</v>
      </c>
      <c r="E332" s="41" t="s">
        <v>511</v>
      </c>
      <c r="F332" s="41">
        <v>3.2</v>
      </c>
      <c r="G332" s="41">
        <v>12963.53</v>
      </c>
      <c r="H332" s="41">
        <v>1.1200000000000001</v>
      </c>
      <c r="I332" s="41">
        <v>14519.15</v>
      </c>
      <c r="J332" s="41">
        <v>17132.599999999999</v>
      </c>
      <c r="K332" s="43"/>
      <c r="L332" s="44"/>
      <c r="M332" s="45"/>
      <c r="N332" s="44"/>
      <c r="O332" s="46">
        <v>20337.36</v>
      </c>
      <c r="P332" s="47">
        <v>23998.080000000002</v>
      </c>
    </row>
    <row r="333" spans="1:16" ht="13.5">
      <c r="A333" s="72" t="s">
        <v>560</v>
      </c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</row>
    <row r="334" spans="1:16" ht="27">
      <c r="A334" s="21">
        <v>301</v>
      </c>
      <c r="B334" s="20"/>
      <c r="C334" s="34" t="s">
        <v>512</v>
      </c>
      <c r="D334" s="48">
        <v>1.7999999999999999E-2</v>
      </c>
      <c r="E334" s="21" t="s">
        <v>541</v>
      </c>
      <c r="F334" s="21">
        <v>1.4999999999999999E-2</v>
      </c>
      <c r="G334" s="21"/>
      <c r="H334" s="21"/>
      <c r="I334" s="21"/>
      <c r="J334" s="21"/>
      <c r="K334" s="49"/>
      <c r="L334" s="50"/>
      <c r="M334" s="51"/>
      <c r="N334" s="50"/>
      <c r="O334" s="52">
        <v>26.27</v>
      </c>
      <c r="P334" s="53">
        <v>31</v>
      </c>
    </row>
    <row r="335" spans="1:16" ht="27">
      <c r="A335" s="21">
        <v>302</v>
      </c>
      <c r="B335" s="20"/>
      <c r="C335" s="34" t="s">
        <v>564</v>
      </c>
      <c r="D335" s="48">
        <v>2.1999999999999999E-2</v>
      </c>
      <c r="E335" s="21" t="s">
        <v>541</v>
      </c>
      <c r="F335" s="21">
        <v>1.7000000000000001E-2</v>
      </c>
      <c r="G335" s="21"/>
      <c r="H335" s="21"/>
      <c r="I335" s="21"/>
      <c r="J335" s="21"/>
      <c r="K335" s="49"/>
      <c r="L335" s="50"/>
      <c r="M335" s="51"/>
      <c r="N335" s="50"/>
      <c r="O335" s="52">
        <v>27.97</v>
      </c>
      <c r="P335" s="53">
        <v>33</v>
      </c>
    </row>
    <row r="336" spans="1:16" ht="0.75" customHeight="1">
      <c r="A336" s="54"/>
      <c r="B336" s="54"/>
      <c r="C336" s="54"/>
      <c r="D336" s="55"/>
      <c r="E336" s="54"/>
      <c r="F336" s="54"/>
      <c r="G336" s="54"/>
      <c r="H336" s="54"/>
      <c r="I336" s="54"/>
      <c r="J336" s="56"/>
      <c r="K336" s="57"/>
      <c r="L336" s="58"/>
      <c r="M336" s="56"/>
      <c r="N336" s="58"/>
      <c r="O336" s="59"/>
      <c r="P336" s="60"/>
    </row>
    <row r="337" spans="1:16" ht="45" customHeight="1" thickBot="1">
      <c r="A337" s="21">
        <v>303</v>
      </c>
      <c r="B337" s="20"/>
      <c r="C337" s="34" t="s">
        <v>573</v>
      </c>
      <c r="D337" s="48">
        <v>1.7999999999999999E-2</v>
      </c>
      <c r="E337" s="21" t="s">
        <v>574</v>
      </c>
      <c r="F337" s="21">
        <v>1.7000000000000001E-2</v>
      </c>
      <c r="G337" s="21"/>
      <c r="H337" s="21"/>
      <c r="I337" s="21"/>
      <c r="J337" s="21"/>
      <c r="K337" s="49"/>
      <c r="L337" s="50"/>
      <c r="M337" s="51"/>
      <c r="N337" s="50"/>
      <c r="O337" s="52">
        <v>18.649999999999999</v>
      </c>
      <c r="P337" s="53">
        <v>22</v>
      </c>
    </row>
    <row r="338" spans="1:16" ht="7.5" hidden="1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</row>
    <row r="339" spans="1:16" ht="34.35" customHeight="1" thickTop="1" thickBot="1">
      <c r="A339" s="74" t="s">
        <v>585</v>
      </c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6"/>
    </row>
    <row r="340" spans="1:16" ht="1.5" hidden="1" customHeight="1">
      <c r="A340" s="61"/>
      <c r="B340" s="61"/>
      <c r="C340" s="61"/>
      <c r="D340" s="62"/>
      <c r="E340" s="63"/>
      <c r="F340" s="63"/>
      <c r="G340" s="61"/>
      <c r="H340" s="61"/>
      <c r="I340" s="61"/>
      <c r="J340" s="61"/>
      <c r="K340" s="61"/>
      <c r="L340" s="61"/>
      <c r="M340" s="61"/>
      <c r="N340" s="61"/>
      <c r="O340" s="63"/>
      <c r="P340" s="63"/>
    </row>
    <row r="341" spans="1:16" ht="2.25" hidden="1" customHeight="1">
      <c r="A341" s="61"/>
      <c r="B341" s="61"/>
      <c r="C341" s="61"/>
      <c r="D341" s="62"/>
      <c r="E341" s="63"/>
      <c r="F341" s="63"/>
      <c r="G341" s="61"/>
      <c r="H341" s="61"/>
      <c r="I341" s="61"/>
      <c r="J341" s="61"/>
      <c r="K341" s="61"/>
      <c r="L341" s="61"/>
      <c r="M341" s="61"/>
      <c r="N341" s="61"/>
      <c r="O341" s="63"/>
      <c r="P341" s="63"/>
    </row>
    <row r="342" spans="1:16" ht="5.25" hidden="1" customHeight="1"/>
    <row r="343" spans="1:16" ht="16.5" thickTop="1">
      <c r="A343" s="68" t="s">
        <v>513</v>
      </c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</row>
    <row r="344" spans="1:16" ht="15.75">
      <c r="A344" s="68" t="s">
        <v>575</v>
      </c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</row>
    <row r="345" spans="1:16" ht="27.75">
      <c r="A345" s="69" t="s">
        <v>514</v>
      </c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</row>
    <row r="364" spans="6:16">
      <c r="F364" s="1"/>
      <c r="N364" s="3"/>
      <c r="P364"/>
    </row>
  </sheetData>
  <sheetProtection selectLockedCells="1" selectUnlockedCells="1"/>
  <mergeCells count="39">
    <mergeCell ref="A20:P20"/>
    <mergeCell ref="A21:P21"/>
    <mergeCell ref="A1:P1"/>
    <mergeCell ref="A2:P2"/>
    <mergeCell ref="A16:C16"/>
    <mergeCell ref="A17:E17"/>
    <mergeCell ref="A22:P22"/>
    <mergeCell ref="C23:C24"/>
    <mergeCell ref="D23:D24"/>
    <mergeCell ref="E23:E24"/>
    <mergeCell ref="I23:J23"/>
    <mergeCell ref="K23:L23"/>
    <mergeCell ref="M23:N23"/>
    <mergeCell ref="O23:P24"/>
    <mergeCell ref="I24:J24"/>
    <mergeCell ref="A116:P116"/>
    <mergeCell ref="A119:P119"/>
    <mergeCell ref="A168:P168"/>
    <mergeCell ref="A179:P179"/>
    <mergeCell ref="A26:P26"/>
    <mergeCell ref="A31:P31"/>
    <mergeCell ref="A35:P35"/>
    <mergeCell ref="A61:P61"/>
    <mergeCell ref="A255:P255"/>
    <mergeCell ref="A269:P269"/>
    <mergeCell ref="A285:P285"/>
    <mergeCell ref="A306:P306"/>
    <mergeCell ref="A182:P182"/>
    <mergeCell ref="C191:P191"/>
    <mergeCell ref="C195:P195"/>
    <mergeCell ref="A199:P199"/>
    <mergeCell ref="A343:P343"/>
    <mergeCell ref="A344:P344"/>
    <mergeCell ref="A345:P345"/>
    <mergeCell ref="A313:P313"/>
    <mergeCell ref="A330:P330"/>
    <mergeCell ref="A333:P333"/>
    <mergeCell ref="A338:P338"/>
    <mergeCell ref="A339:P339"/>
  </mergeCells>
  <phoneticPr fontId="17" type="noConversion"/>
  <hyperlinks>
    <hyperlink ref="A16" r:id="rId1"/>
  </hyperlinks>
  <pageMargins left="1.1812499999999999" right="0.39374999999999999" top="0.31527777777777777" bottom="0.31527777777777777" header="0.51180555555555551" footer="0.51180555555555551"/>
  <pageSetup paperSize="9" scale="83" firstPageNumber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ТАА</dc:creator>
  <cp:lastModifiedBy>User</cp:lastModifiedBy>
  <cp:lastPrinted>2018-03-26T07:46:48Z</cp:lastPrinted>
  <dcterms:created xsi:type="dcterms:W3CDTF">2015-02-02T14:11:18Z</dcterms:created>
  <dcterms:modified xsi:type="dcterms:W3CDTF">2018-03-27T10:11:11Z</dcterms:modified>
</cp:coreProperties>
</file>