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38400" windowHeight="18380" tabRatio="621" activeTab="5"/>
  </bookViews>
  <sheets>
    <sheet name="ГОСТ 16523-97" sheetId="1" r:id="rId1"/>
    <sheet name="ГОСТ 9045-93" sheetId="2" r:id="rId2"/>
    <sheet name="ГОСТ Р 52246-04" sheetId="6" r:id="rId3"/>
    <sheet name="ЛЕНТА" sheetId="3" r:id="rId4"/>
    <sheet name="ЛИСТ" sheetId="4" r:id="rId5"/>
    <sheet name="ПРОФИЛЬ" sheetId="5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6" l="1"/>
  <c r="E8" i="2"/>
  <c r="E7" i="2"/>
  <c r="E6" i="2"/>
  <c r="E5" i="2"/>
  <c r="E8" i="3"/>
  <c r="E7" i="3"/>
  <c r="E6" i="3"/>
  <c r="E5" i="3"/>
  <c r="D5" i="3"/>
  <c r="E10" i="6"/>
  <c r="D10" i="6"/>
  <c r="D9" i="6"/>
  <c r="D8" i="6"/>
  <c r="E7" i="6"/>
  <c r="D7" i="6"/>
  <c r="E6" i="6"/>
  <c r="D6" i="6"/>
  <c r="E5" i="6"/>
  <c r="D5" i="6"/>
  <c r="D10" i="4"/>
  <c r="D11" i="4"/>
  <c r="D12" i="4"/>
  <c r="D8" i="4"/>
  <c r="D7" i="4"/>
  <c r="D6" i="4"/>
  <c r="D5" i="4"/>
  <c r="E8" i="4"/>
  <c r="E7" i="4"/>
  <c r="E6" i="4"/>
  <c r="E5" i="4"/>
  <c r="E10" i="4"/>
  <c r="E11" i="4"/>
  <c r="E12" i="4"/>
  <c r="E10" i="3"/>
  <c r="E11" i="3"/>
  <c r="E12" i="3"/>
  <c r="D12" i="3"/>
  <c r="D11" i="3"/>
  <c r="D10" i="3"/>
  <c r="D9" i="3"/>
  <c r="D8" i="3"/>
  <c r="D7" i="3"/>
  <c r="D6" i="3"/>
  <c r="D9" i="2"/>
  <c r="E10" i="2"/>
  <c r="E11" i="2"/>
  <c r="E12" i="2"/>
  <c r="D11" i="2"/>
  <c r="D10" i="2"/>
  <c r="D8" i="2"/>
  <c r="D7" i="2"/>
  <c r="D6" i="2"/>
  <c r="D5" i="2"/>
  <c r="E9" i="1"/>
  <c r="E10" i="1"/>
  <c r="E11" i="1"/>
  <c r="D11" i="1"/>
  <c r="D10" i="1"/>
  <c r="D9" i="1"/>
  <c r="D8" i="1"/>
  <c r="E7" i="1"/>
  <c r="D7" i="1"/>
  <c r="E6" i="1"/>
  <c r="D6" i="1"/>
  <c r="E5" i="1"/>
  <c r="D5" i="1"/>
</calcChain>
</file>

<file path=xl/sharedStrings.xml><?xml version="1.0" encoding="utf-8"?>
<sst xmlns="http://schemas.openxmlformats.org/spreadsheetml/2006/main" count="97" uniqueCount="53">
  <si>
    <t>Вид продукции</t>
  </si>
  <si>
    <t>ГОСТ 16523-97, ст.3пс/сп, 08пс</t>
  </si>
  <si>
    <t>Размер</t>
  </si>
  <si>
    <t>500-899мм</t>
  </si>
  <si>
    <t>900 и более</t>
  </si>
  <si>
    <t>х/к прокат в руллоне</t>
  </si>
  <si>
    <t>0.5-0.59 мм</t>
  </si>
  <si>
    <t>0.6-0.69 мм</t>
  </si>
  <si>
    <t>0.7-0.99 мм</t>
  </si>
  <si>
    <t>1.0-1.39 мм</t>
  </si>
  <si>
    <t>1.4-1.69 мм</t>
  </si>
  <si>
    <t>1.7-2.0 мм</t>
  </si>
  <si>
    <t>2.1 мм и более</t>
  </si>
  <si>
    <t>ГОСТ 9045-93, 08пс, 08Ю,  ВГ,  II гр пов</t>
  </si>
  <si>
    <t>0.4-0.49 мм</t>
  </si>
  <si>
    <t>толщина</t>
  </si>
  <si>
    <t>Марка стали</t>
  </si>
  <si>
    <t>стандарт</t>
  </si>
  <si>
    <t>08Ю</t>
  </si>
  <si>
    <t>08ПС</t>
  </si>
  <si>
    <t>Апр 0,3(0,25)</t>
  </si>
  <si>
    <t>Апр 0,5(0,45)</t>
  </si>
  <si>
    <t>Бр 0,5(0,45)</t>
  </si>
  <si>
    <t>-</t>
  </si>
  <si>
    <t>х/к</t>
  </si>
  <si>
    <t>оцинкованный</t>
  </si>
  <si>
    <t>Покрытие</t>
  </si>
  <si>
    <t>0.45-0.49 мм</t>
  </si>
  <si>
    <t>профиль</t>
  </si>
  <si>
    <t>стоимсоть 1 м</t>
  </si>
  <si>
    <t>стоимость 3м.</t>
  </si>
  <si>
    <t>лента х/к   ГОСТ 503-81</t>
  </si>
  <si>
    <t>лента           ГОСТ 3559-75</t>
  </si>
  <si>
    <t>лента х/к   ГОСТ 3560-73</t>
  </si>
  <si>
    <t>Оцинкованный прокат в руллоне</t>
  </si>
  <si>
    <t>0,40-0,44</t>
  </si>
  <si>
    <t>0,45-0,49</t>
  </si>
  <si>
    <t>0,5-0,69</t>
  </si>
  <si>
    <t>0,7-0,79</t>
  </si>
  <si>
    <t>0,8-0,99</t>
  </si>
  <si>
    <t>1,0-2,0</t>
  </si>
  <si>
    <t>ГОСТ 52246-04, 08пс, Z100, марка 02</t>
  </si>
  <si>
    <t>лист в пачках  ГОСТ      16523-97,  сталь 08ПС</t>
  </si>
  <si>
    <t>ПП60x27</t>
  </si>
  <si>
    <t>ПН50x40</t>
  </si>
  <si>
    <t>ПН75x40</t>
  </si>
  <si>
    <t>ППН28x27</t>
  </si>
  <si>
    <t>ПН100x40</t>
  </si>
  <si>
    <t>ПС50x50</t>
  </si>
  <si>
    <t>ПС75x50</t>
  </si>
  <si>
    <t>ПС100x50</t>
  </si>
  <si>
    <t>Базовые цены с НДС руб/тн на июль 2016</t>
  </si>
  <si>
    <t>Базовые цены с НДС на складе на июль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</si>
</sst>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0\ &quot;руб.&quot;"/>
  </numFmts>
  <fonts count="11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b/>
      <i/>
      <sz val="14"/>
      <color rgb="FF0000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DA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3" borderId="1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 applyProtection="1">
      <alignment horizontal="center" vertical="center"/>
      <protection hidden="1"/>
    </xf>
    <xf numFmtId="164" fontId="4" fillId="3" borderId="14" xfId="0" applyNumberFormat="1" applyFont="1" applyFill="1" applyBorder="1" applyAlignment="1" applyProtection="1">
      <alignment horizontal="center" vertical="center"/>
      <protection hidden="1"/>
    </xf>
    <xf numFmtId="164" fontId="4" fillId="4" borderId="14" xfId="0" applyNumberFormat="1" applyFont="1" applyFill="1" applyBorder="1" applyAlignment="1" applyProtection="1">
      <alignment horizontal="center" vertical="center"/>
      <protection hidden="1"/>
    </xf>
    <xf numFmtId="164" fontId="4" fillId="0" borderId="14" xfId="0" applyNumberFormat="1" applyFont="1" applyFill="1" applyBorder="1" applyAlignment="1" applyProtection="1">
      <alignment horizontal="center" vertical="center"/>
      <protection hidden="1"/>
    </xf>
    <xf numFmtId="0" fontId="4" fillId="4" borderId="28" xfId="0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 applyProtection="1">
      <alignment horizontal="center" vertical="center"/>
      <protection hidden="1"/>
    </xf>
    <xf numFmtId="164" fontId="4" fillId="4" borderId="17" xfId="0" applyNumberFormat="1" applyFont="1" applyFill="1" applyBorder="1" applyAlignment="1" applyProtection="1">
      <alignment horizontal="center" vertical="center"/>
      <protection hidden="1"/>
    </xf>
    <xf numFmtId="164" fontId="4" fillId="3" borderId="6" xfId="0" applyNumberFormat="1" applyFont="1" applyFill="1" applyBorder="1" applyAlignment="1" applyProtection="1">
      <alignment horizontal="center" vertical="center"/>
      <protection hidden="1"/>
    </xf>
    <xf numFmtId="164" fontId="4" fillId="3" borderId="24" xfId="0" applyNumberFormat="1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Continuous" vertical="center"/>
    </xf>
    <xf numFmtId="0" fontId="3" fillId="2" borderId="17" xfId="0" applyFont="1" applyFill="1" applyBorder="1" applyAlignment="1" applyProtection="1">
      <alignment horizontal="centerContinuous" vertical="center"/>
    </xf>
    <xf numFmtId="164" fontId="4" fillId="3" borderId="16" xfId="0" applyNumberFormat="1" applyFont="1" applyFill="1" applyBorder="1" applyAlignment="1" applyProtection="1">
      <alignment horizontal="center" vertical="center"/>
      <protection hidden="1"/>
    </xf>
    <xf numFmtId="164" fontId="4" fillId="3" borderId="17" xfId="0" applyNumberFormat="1" applyFont="1" applyFill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Continuous" vertical="center"/>
    </xf>
    <xf numFmtId="0" fontId="3" fillId="4" borderId="17" xfId="0" applyFont="1" applyFill="1" applyBorder="1" applyAlignment="1" applyProtection="1">
      <alignment horizontal="centerContinuous" vertical="center"/>
    </xf>
    <xf numFmtId="164" fontId="4" fillId="3" borderId="4" xfId="0" applyNumberFormat="1" applyFont="1" applyFill="1" applyBorder="1" applyAlignment="1" applyProtection="1">
      <alignment horizontal="center" vertical="center"/>
      <protection hidden="1"/>
    </xf>
    <xf numFmtId="164" fontId="4" fillId="3" borderId="32" xfId="0" applyNumberFormat="1" applyFont="1" applyFill="1" applyBorder="1" applyAlignment="1" applyProtection="1">
      <alignment horizontal="center" vertical="center"/>
      <protection hidden="1"/>
    </xf>
    <xf numFmtId="0" fontId="4" fillId="4" borderId="21" xfId="0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 applyProtection="1">
      <alignment horizontal="center" vertical="center"/>
      <protection hidden="1"/>
    </xf>
    <xf numFmtId="164" fontId="4" fillId="4" borderId="13" xfId="0" applyNumberFormat="1" applyFont="1" applyFill="1" applyBorder="1" applyAlignment="1" applyProtection="1">
      <alignment horizontal="center" vertical="center"/>
      <protection hidden="1"/>
    </xf>
    <xf numFmtId="0" fontId="4" fillId="3" borderId="2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 applyProtection="1">
      <alignment horizontal="center" vertical="center"/>
      <protection hidden="1"/>
    </xf>
    <xf numFmtId="164" fontId="4" fillId="3" borderId="13" xfId="0" applyNumberFormat="1" applyFont="1" applyFill="1" applyBorder="1" applyAlignment="1" applyProtection="1">
      <alignment horizontal="center" vertical="center"/>
      <protection hidden="1"/>
    </xf>
    <xf numFmtId="0" fontId="4" fillId="3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left" vertical="center"/>
    </xf>
    <xf numFmtId="165" fontId="0" fillId="0" borderId="2" xfId="0" applyNumberFormat="1" applyBorder="1"/>
    <xf numFmtId="165" fontId="0" fillId="5" borderId="2" xfId="0" applyNumberFormat="1" applyFill="1" applyBorder="1"/>
    <xf numFmtId="165" fontId="9" fillId="0" borderId="8" xfId="0" applyNumberFormat="1" applyFont="1" applyBorder="1"/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165" fontId="9" fillId="5" borderId="8" xfId="0" applyNumberFormat="1" applyFont="1" applyFill="1" applyBorder="1"/>
    <xf numFmtId="0" fontId="9" fillId="5" borderId="6" xfId="0" applyFont="1" applyFill="1" applyBorder="1" applyAlignment="1">
      <alignment horizontal="center"/>
    </xf>
    <xf numFmtId="165" fontId="9" fillId="5" borderId="3" xfId="0" applyNumberFormat="1" applyFont="1" applyFill="1" applyBorder="1"/>
    <xf numFmtId="0" fontId="10" fillId="0" borderId="7" xfId="0" applyFont="1" applyBorder="1" applyAlignment="1" applyProtection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/>
    <xf numFmtId="0" fontId="3" fillId="2" borderId="25" xfId="0" applyFont="1" applyFill="1" applyBorder="1" applyAlignment="1" applyProtection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" fillId="4" borderId="25" xfId="0" applyFont="1" applyFill="1" applyBorder="1" applyAlignment="1" applyProtection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0" fillId="4" borderId="13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14" xfId="0" applyFill="1" applyBorder="1" applyAlignment="1">
      <alignment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5" fontId="0" fillId="0" borderId="2" xfId="0" applyNumberFormat="1" applyFill="1" applyBorder="1"/>
    <xf numFmtId="165" fontId="0" fillId="3" borderId="2" xfId="0" applyNumberFormat="1" applyFill="1" applyBorder="1"/>
  </cellXfs>
  <cellStyles count="6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  <cellStyle name="Просмотренная гиперссылка" xfId="30" builtinId="9" hidden="1"/>
    <cellStyle name="Просмотренная гиперссылка" xfId="32" builtinId="9" hidden="1"/>
    <cellStyle name="Просмотренная гиперссылка" xfId="34" builtinId="9" hidden="1"/>
    <cellStyle name="Просмотренная гиперссылка" xfId="36" builtinId="9" hidden="1"/>
    <cellStyle name="Просмотренная гиперссылка" xfId="38" builtinId="9" hidden="1"/>
    <cellStyle name="Просмотренная гиперссылка" xfId="40" builtinId="9" hidden="1"/>
    <cellStyle name="Просмотренная гиперссылка" xfId="42" builtinId="9" hidden="1"/>
    <cellStyle name="Просмотренная гиперссылка" xfId="44" builtinId="9" hidden="1"/>
    <cellStyle name="Просмотренная гиперссылка" xfId="46" builtinId="9" hidden="1"/>
    <cellStyle name="Просмотренная гиперссылка" xfId="48" builtinId="9" hidden="1"/>
    <cellStyle name="Просмотренная гиперссылка" xfId="50" builtinId="9" hidden="1"/>
    <cellStyle name="Просмотренная гиперссылка" xfId="52" builtinId="9" hidden="1"/>
    <cellStyle name="Просмотренная гиперссылка" xfId="54" builtinId="9" hidden="1"/>
    <cellStyle name="Просмотренная гиперссылка" xfId="56" builtinId="9" hidden="1"/>
    <cellStyle name="Просмотренная гиперссылка" xfId="58" builtinId="9" hidden="1"/>
    <cellStyle name="Просмотренная гиперссылка" xfId="60" builtinId="9" hidden="1"/>
    <cellStyle name="Просмотренная гиперссылка" xfId="62" builtinId="9" hidden="1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F11"/>
  <sheetViews>
    <sheetView zoomScale="220" zoomScaleNormal="220" zoomScalePageLayoutView="220" workbookViewId="0">
      <selection sqref="A1:F1"/>
    </sheetView>
  </sheetViews>
  <sheetFormatPr baseColWidth="10" defaultRowHeight="14" x14ac:dyDescent="0"/>
  <cols>
    <col min="3" max="3" width="12.83203125" customWidth="1"/>
  </cols>
  <sheetData>
    <row r="1" spans="1:6" ht="19" thickBot="1">
      <c r="A1" s="63" t="s">
        <v>51</v>
      </c>
      <c r="B1" s="64"/>
      <c r="C1" s="64"/>
      <c r="D1" s="64"/>
      <c r="E1" s="64"/>
      <c r="F1" s="65"/>
    </row>
    <row r="2" spans="1:6">
      <c r="B2" s="66" t="s">
        <v>0</v>
      </c>
      <c r="C2" s="67"/>
      <c r="D2" s="70" t="s">
        <v>1</v>
      </c>
      <c r="E2" s="71"/>
      <c r="F2" s="1"/>
    </row>
    <row r="3" spans="1:6">
      <c r="B3" s="68"/>
      <c r="C3" s="69"/>
      <c r="D3" s="72"/>
      <c r="E3" s="73"/>
      <c r="F3" s="2"/>
    </row>
    <row r="4" spans="1:6" ht="15" thickBot="1">
      <c r="B4" s="25"/>
      <c r="C4" s="49" t="s">
        <v>2</v>
      </c>
      <c r="D4" s="27" t="s">
        <v>3</v>
      </c>
      <c r="E4" s="28" t="s">
        <v>4</v>
      </c>
      <c r="F4" s="3"/>
    </row>
    <row r="5" spans="1:6">
      <c r="B5" s="74" t="s">
        <v>5</v>
      </c>
      <c r="C5" s="43" t="s">
        <v>6</v>
      </c>
      <c r="D5" s="44">
        <f t="shared" ref="D5:D11" si="0">E5+800</f>
        <v>44820</v>
      </c>
      <c r="E5" s="45">
        <f>E6+580</f>
        <v>44020</v>
      </c>
      <c r="F5" s="6"/>
    </row>
    <row r="6" spans="1:6">
      <c r="B6" s="75"/>
      <c r="C6" s="41" t="s">
        <v>7</v>
      </c>
      <c r="D6" s="16">
        <f t="shared" si="0"/>
        <v>44240</v>
      </c>
      <c r="E6" s="18">
        <f t="shared" ref="E6" si="1">E7+220</f>
        <v>43440</v>
      </c>
      <c r="F6" s="6"/>
    </row>
    <row r="7" spans="1:6">
      <c r="B7" s="75"/>
      <c r="C7" s="40" t="s">
        <v>8</v>
      </c>
      <c r="D7" s="5">
        <f t="shared" si="0"/>
        <v>44020</v>
      </c>
      <c r="E7" s="17">
        <f>E8+220</f>
        <v>43220</v>
      </c>
      <c r="F7" s="6"/>
    </row>
    <row r="8" spans="1:6">
      <c r="B8" s="75"/>
      <c r="C8" s="41" t="s">
        <v>9</v>
      </c>
      <c r="D8" s="16">
        <f t="shared" si="0"/>
        <v>43800</v>
      </c>
      <c r="E8" s="18">
        <v>43000</v>
      </c>
      <c r="F8" s="6"/>
    </row>
    <row r="9" spans="1:6">
      <c r="B9" s="75"/>
      <c r="C9" s="40" t="s">
        <v>10</v>
      </c>
      <c r="D9" s="5">
        <f t="shared" si="0"/>
        <v>43580</v>
      </c>
      <c r="E9" s="17">
        <f>E8-220</f>
        <v>42780</v>
      </c>
      <c r="F9" s="6"/>
    </row>
    <row r="10" spans="1:6">
      <c r="B10" s="75"/>
      <c r="C10" s="41" t="s">
        <v>11</v>
      </c>
      <c r="D10" s="16">
        <f t="shared" si="0"/>
        <v>43420</v>
      </c>
      <c r="E10" s="18">
        <f>E9-160</f>
        <v>42620</v>
      </c>
      <c r="F10" s="6"/>
    </row>
    <row r="11" spans="1:6" ht="15" thickBot="1">
      <c r="B11" s="76"/>
      <c r="C11" s="46" t="s">
        <v>12</v>
      </c>
      <c r="D11" s="29">
        <f t="shared" si="0"/>
        <v>43200</v>
      </c>
      <c r="E11" s="30">
        <f t="shared" ref="E11" si="2">E10-220</f>
        <v>42400</v>
      </c>
      <c r="F11" s="6"/>
    </row>
  </sheetData>
  <mergeCells count="4">
    <mergeCell ref="A1:F1"/>
    <mergeCell ref="B2:C3"/>
    <mergeCell ref="D2:E3"/>
    <mergeCell ref="B5:B11"/>
  </mergeCells>
  <conditionalFormatting sqref="D5:F11">
    <cfRule type="cellIs" dxfId="4" priority="1" operator="equal">
      <formula>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3366FF"/>
  </sheetPr>
  <dimension ref="A1:F12"/>
  <sheetViews>
    <sheetView zoomScale="205" zoomScaleNormal="205" zoomScalePageLayoutView="205" workbookViewId="0">
      <selection sqref="A1:F1"/>
    </sheetView>
  </sheetViews>
  <sheetFormatPr baseColWidth="10" defaultRowHeight="14" x14ac:dyDescent="0"/>
  <cols>
    <col min="3" max="3" width="14.1640625" customWidth="1"/>
  </cols>
  <sheetData>
    <row r="1" spans="1:6" ht="19" thickBot="1">
      <c r="A1" s="86" t="s">
        <v>51</v>
      </c>
      <c r="B1" s="87"/>
      <c r="C1" s="87"/>
      <c r="D1" s="87"/>
      <c r="E1" s="87"/>
      <c r="F1" s="88"/>
    </row>
    <row r="2" spans="1:6">
      <c r="B2" s="66" t="s">
        <v>0</v>
      </c>
      <c r="C2" s="77"/>
      <c r="D2" s="70" t="s">
        <v>13</v>
      </c>
      <c r="E2" s="80"/>
    </row>
    <row r="3" spans="1:6">
      <c r="B3" s="78"/>
      <c r="C3" s="79"/>
      <c r="D3" s="81"/>
      <c r="E3" s="82"/>
    </row>
    <row r="4" spans="1:6" ht="15" thickBot="1">
      <c r="B4" s="47"/>
      <c r="C4" s="26" t="s">
        <v>2</v>
      </c>
      <c r="D4" s="26" t="s">
        <v>3</v>
      </c>
      <c r="E4" s="48" t="s">
        <v>4</v>
      </c>
    </row>
    <row r="5" spans="1:6">
      <c r="B5" s="83" t="s">
        <v>5</v>
      </c>
      <c r="C5" s="43" t="s">
        <v>14</v>
      </c>
      <c r="D5" s="44">
        <f t="shared" ref="D5:D11" si="0">E5+800</f>
        <v>46170</v>
      </c>
      <c r="E5" s="45">
        <f>E6+1000</f>
        <v>45370</v>
      </c>
    </row>
    <row r="6" spans="1:6">
      <c r="B6" s="84"/>
      <c r="C6" s="41" t="s">
        <v>6</v>
      </c>
      <c r="D6" s="16">
        <f t="shared" si="0"/>
        <v>45170</v>
      </c>
      <c r="E6" s="18">
        <f>E7+580</f>
        <v>44370</v>
      </c>
    </row>
    <row r="7" spans="1:6">
      <c r="B7" s="84"/>
      <c r="C7" s="40" t="s">
        <v>7</v>
      </c>
      <c r="D7" s="5">
        <f t="shared" si="0"/>
        <v>44590</v>
      </c>
      <c r="E7" s="17">
        <f t="shared" ref="E7" si="1">E8+220</f>
        <v>43790</v>
      </c>
    </row>
    <row r="8" spans="1:6">
      <c r="B8" s="84"/>
      <c r="C8" s="41" t="s">
        <v>8</v>
      </c>
      <c r="D8" s="16">
        <f t="shared" si="0"/>
        <v>44370</v>
      </c>
      <c r="E8" s="18">
        <f>E9+220</f>
        <v>43570</v>
      </c>
    </row>
    <row r="9" spans="1:6">
      <c r="B9" s="84"/>
      <c r="C9" s="40" t="s">
        <v>9</v>
      </c>
      <c r="D9" s="5">
        <f t="shared" si="0"/>
        <v>44150</v>
      </c>
      <c r="E9" s="19">
        <v>43350</v>
      </c>
    </row>
    <row r="10" spans="1:6">
      <c r="B10" s="84"/>
      <c r="C10" s="41" t="s">
        <v>10</v>
      </c>
      <c r="D10" s="16">
        <f t="shared" si="0"/>
        <v>43930</v>
      </c>
      <c r="E10" s="18">
        <f>E9-220</f>
        <v>43130</v>
      </c>
    </row>
    <row r="11" spans="1:6">
      <c r="B11" s="84"/>
      <c r="C11" s="40" t="s">
        <v>11</v>
      </c>
      <c r="D11" s="5">
        <f t="shared" si="0"/>
        <v>43770</v>
      </c>
      <c r="E11" s="17">
        <f>E10-160</f>
        <v>42970</v>
      </c>
    </row>
    <row r="12" spans="1:6" ht="15" thickBot="1">
      <c r="B12" s="85"/>
      <c r="C12" s="42" t="s">
        <v>12</v>
      </c>
      <c r="D12" s="21">
        <v>35740</v>
      </c>
      <c r="E12" s="22">
        <f t="shared" ref="E12" si="2">E11-220</f>
        <v>42750</v>
      </c>
    </row>
  </sheetData>
  <mergeCells count="4">
    <mergeCell ref="B2:C3"/>
    <mergeCell ref="D2:E3"/>
    <mergeCell ref="B5:B12"/>
    <mergeCell ref="A1:F1"/>
  </mergeCells>
  <conditionalFormatting sqref="D5:E12">
    <cfRule type="cellIs" dxfId="3" priority="1" operator="equal">
      <formula>0</formula>
    </cfRule>
  </conditionalFormatting>
  <pageMargins left="0.75" right="0.75" top="1" bottom="1" header="0.5" footer="0.5"/>
  <ignoredErrors>
    <ignoredError sqref="D11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F10"/>
  <sheetViews>
    <sheetView zoomScale="220" zoomScaleNormal="220" zoomScalePageLayoutView="220" workbookViewId="0">
      <selection sqref="A1:F1"/>
    </sheetView>
  </sheetViews>
  <sheetFormatPr baseColWidth="10" defaultRowHeight="14" x14ac:dyDescent="0"/>
  <cols>
    <col min="1" max="1" width="10.1640625" customWidth="1"/>
    <col min="2" max="2" width="11.5" customWidth="1"/>
  </cols>
  <sheetData>
    <row r="1" spans="1:6" ht="19" thickBot="1">
      <c r="A1" s="63" t="s">
        <v>51</v>
      </c>
      <c r="B1" s="64"/>
      <c r="C1" s="64"/>
      <c r="D1" s="64"/>
      <c r="E1" s="64"/>
      <c r="F1" s="65"/>
    </row>
    <row r="2" spans="1:6">
      <c r="B2" s="66" t="s">
        <v>0</v>
      </c>
      <c r="C2" s="67"/>
      <c r="D2" s="70" t="s">
        <v>41</v>
      </c>
      <c r="E2" s="71"/>
      <c r="F2" s="1"/>
    </row>
    <row r="3" spans="1:6">
      <c r="B3" s="68"/>
      <c r="C3" s="69"/>
      <c r="D3" s="72"/>
      <c r="E3" s="73"/>
      <c r="F3" s="2"/>
    </row>
    <row r="4" spans="1:6" ht="15" thickBot="1">
      <c r="B4" s="25"/>
      <c r="C4" s="49" t="s">
        <v>2</v>
      </c>
      <c r="D4" s="27" t="s">
        <v>3</v>
      </c>
      <c r="E4" s="28" t="s">
        <v>4</v>
      </c>
      <c r="F4" s="3"/>
    </row>
    <row r="5" spans="1:6">
      <c r="B5" s="74" t="s">
        <v>34</v>
      </c>
      <c r="C5" s="43" t="s">
        <v>35</v>
      </c>
      <c r="D5" s="44">
        <f t="shared" ref="D5:D10" si="0">E5+800</f>
        <v>55820</v>
      </c>
      <c r="E5" s="45">
        <f>E6+580</f>
        <v>55020</v>
      </c>
      <c r="F5" s="6"/>
    </row>
    <row r="6" spans="1:6">
      <c r="B6" s="75"/>
      <c r="C6" s="41" t="s">
        <v>36</v>
      </c>
      <c r="D6" s="16">
        <f t="shared" si="0"/>
        <v>55240</v>
      </c>
      <c r="E6" s="18">
        <f t="shared" ref="E6" si="1">E7+220</f>
        <v>54440</v>
      </c>
      <c r="F6" s="6"/>
    </row>
    <row r="7" spans="1:6">
      <c r="B7" s="75"/>
      <c r="C7" s="40" t="s">
        <v>37</v>
      </c>
      <c r="D7" s="5">
        <f t="shared" si="0"/>
        <v>55020</v>
      </c>
      <c r="E7" s="17">
        <f>E8+220</f>
        <v>54220</v>
      </c>
      <c r="F7" s="6"/>
    </row>
    <row r="8" spans="1:6">
      <c r="B8" s="75"/>
      <c r="C8" s="41" t="s">
        <v>38</v>
      </c>
      <c r="D8" s="16">
        <f t="shared" si="0"/>
        <v>54800</v>
      </c>
      <c r="E8" s="18">
        <v>54000</v>
      </c>
      <c r="F8" s="6"/>
    </row>
    <row r="9" spans="1:6">
      <c r="B9" s="75"/>
      <c r="C9" s="40" t="s">
        <v>39</v>
      </c>
      <c r="D9" s="5">
        <f t="shared" si="0"/>
        <v>54580</v>
      </c>
      <c r="E9" s="17">
        <f>E8-220</f>
        <v>53780</v>
      </c>
      <c r="F9" s="6"/>
    </row>
    <row r="10" spans="1:6" ht="15" thickBot="1">
      <c r="B10" s="76"/>
      <c r="C10" s="42" t="s">
        <v>40</v>
      </c>
      <c r="D10" s="21">
        <f t="shared" si="0"/>
        <v>54420</v>
      </c>
      <c r="E10" s="22">
        <f>E9-160</f>
        <v>53620</v>
      </c>
      <c r="F10" s="6"/>
    </row>
  </sheetData>
  <mergeCells count="4">
    <mergeCell ref="A1:F1"/>
    <mergeCell ref="B2:C3"/>
    <mergeCell ref="D2:E3"/>
    <mergeCell ref="B5:B10"/>
  </mergeCells>
  <conditionalFormatting sqref="D5:F10">
    <cfRule type="cellIs" dxfId="2" priority="1" operator="equal">
      <formula>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3366FF"/>
  </sheetPr>
  <dimension ref="A1:F24"/>
  <sheetViews>
    <sheetView zoomScale="200" zoomScaleNormal="200" zoomScalePageLayoutView="200" workbookViewId="0">
      <selection sqref="A1:F1"/>
    </sheetView>
  </sheetViews>
  <sheetFormatPr baseColWidth="10" defaultRowHeight="14" x14ac:dyDescent="0"/>
  <cols>
    <col min="1" max="1" width="11.33203125" customWidth="1"/>
    <col min="2" max="2" width="11.1640625" customWidth="1"/>
    <col min="3" max="3" width="13.33203125" customWidth="1"/>
  </cols>
  <sheetData>
    <row r="1" spans="1:6" ht="19" thickBot="1">
      <c r="A1" s="63" t="s">
        <v>51</v>
      </c>
      <c r="B1" s="64"/>
      <c r="C1" s="64"/>
      <c r="D1" s="64"/>
      <c r="E1" s="64"/>
      <c r="F1" s="65"/>
    </row>
    <row r="2" spans="1:6">
      <c r="B2" s="89" t="s">
        <v>0</v>
      </c>
      <c r="C2" s="90"/>
      <c r="D2" s="93" t="s">
        <v>16</v>
      </c>
      <c r="E2" s="94"/>
    </row>
    <row r="3" spans="1:6">
      <c r="B3" s="91"/>
      <c r="C3" s="92"/>
      <c r="D3" s="95"/>
      <c r="E3" s="96"/>
    </row>
    <row r="4" spans="1:6" ht="15" thickBot="1">
      <c r="B4" s="31" t="s">
        <v>17</v>
      </c>
      <c r="C4" s="32" t="s">
        <v>15</v>
      </c>
      <c r="D4" s="33" t="s">
        <v>18</v>
      </c>
      <c r="E4" s="34" t="s">
        <v>19</v>
      </c>
    </row>
    <row r="5" spans="1:6" ht="15" thickBot="1">
      <c r="B5" s="83" t="s">
        <v>31</v>
      </c>
      <c r="C5" s="9" t="s">
        <v>14</v>
      </c>
      <c r="D5" s="35">
        <f>E5</f>
        <v>43620</v>
      </c>
      <c r="E5" s="36">
        <f>E6+980+1000</f>
        <v>43620</v>
      </c>
    </row>
    <row r="6" spans="1:6">
      <c r="B6" s="97"/>
      <c r="C6" s="37" t="s">
        <v>6</v>
      </c>
      <c r="D6" s="38">
        <f t="shared" ref="D6:D12" si="0">E6+800</f>
        <v>42440</v>
      </c>
      <c r="E6" s="39">
        <f>E7+1200</f>
        <v>41640</v>
      </c>
    </row>
    <row r="7" spans="1:6">
      <c r="B7" s="97"/>
      <c r="C7" s="40" t="s">
        <v>7</v>
      </c>
      <c r="D7" s="5">
        <f t="shared" si="0"/>
        <v>41240</v>
      </c>
      <c r="E7" s="17">
        <f t="shared" ref="E7" si="1">E8+220</f>
        <v>40440</v>
      </c>
    </row>
    <row r="8" spans="1:6">
      <c r="B8" s="97"/>
      <c r="C8" s="41" t="s">
        <v>8</v>
      </c>
      <c r="D8" s="16">
        <f t="shared" si="0"/>
        <v>41020</v>
      </c>
      <c r="E8" s="18">
        <f>E9+220</f>
        <v>40220</v>
      </c>
    </row>
    <row r="9" spans="1:6">
      <c r="B9" s="97"/>
      <c r="C9" s="40" t="s">
        <v>9</v>
      </c>
      <c r="D9" s="5">
        <f t="shared" si="0"/>
        <v>40800</v>
      </c>
      <c r="E9" s="19">
        <v>40000</v>
      </c>
    </row>
    <row r="10" spans="1:6">
      <c r="B10" s="97"/>
      <c r="C10" s="41" t="s">
        <v>10</v>
      </c>
      <c r="D10" s="16">
        <f t="shared" si="0"/>
        <v>40580</v>
      </c>
      <c r="E10" s="18">
        <f>E9-220</f>
        <v>39780</v>
      </c>
    </row>
    <row r="11" spans="1:6">
      <c r="B11" s="97"/>
      <c r="C11" s="40" t="s">
        <v>11</v>
      </c>
      <c r="D11" s="5">
        <f t="shared" si="0"/>
        <v>40420</v>
      </c>
      <c r="E11" s="17">
        <f>E10-160</f>
        <v>39620</v>
      </c>
    </row>
    <row r="12" spans="1:6" ht="15" thickBot="1">
      <c r="B12" s="98"/>
      <c r="C12" s="42" t="s">
        <v>12</v>
      </c>
      <c r="D12" s="21">
        <f t="shared" si="0"/>
        <v>40200</v>
      </c>
      <c r="E12" s="22">
        <f>E11-220</f>
        <v>39400</v>
      </c>
    </row>
    <row r="13" spans="1:6">
      <c r="B13" s="74" t="s">
        <v>33</v>
      </c>
      <c r="C13" s="43">
        <v>0.4</v>
      </c>
      <c r="D13" s="44" t="s">
        <v>23</v>
      </c>
      <c r="E13" s="17">
        <v>48500</v>
      </c>
    </row>
    <row r="14" spans="1:6">
      <c r="B14" s="75"/>
      <c r="C14" s="40">
        <v>0.5</v>
      </c>
      <c r="D14" s="5" t="s">
        <v>23</v>
      </c>
      <c r="E14" s="17">
        <v>45000</v>
      </c>
    </row>
    <row r="15" spans="1:6" ht="15" thickBot="1">
      <c r="B15" s="76"/>
      <c r="C15" s="46">
        <v>0.7</v>
      </c>
      <c r="D15" s="29" t="s">
        <v>23</v>
      </c>
      <c r="E15" s="30">
        <v>43000</v>
      </c>
    </row>
    <row r="16" spans="1:6">
      <c r="B16" s="74" t="s">
        <v>32</v>
      </c>
      <c r="C16" s="43" t="s">
        <v>20</v>
      </c>
      <c r="D16" s="44" t="s">
        <v>23</v>
      </c>
      <c r="E16" s="17">
        <v>74000</v>
      </c>
    </row>
    <row r="17" spans="1:5">
      <c r="B17" s="75"/>
      <c r="C17" s="40" t="s">
        <v>21</v>
      </c>
      <c r="D17" s="5" t="s">
        <v>23</v>
      </c>
      <c r="E17" s="17">
        <v>61400</v>
      </c>
    </row>
    <row r="18" spans="1:5" ht="15" thickBot="1">
      <c r="B18" s="76"/>
      <c r="C18" s="46" t="s">
        <v>22</v>
      </c>
      <c r="D18" s="29" t="s">
        <v>23</v>
      </c>
      <c r="E18" s="30">
        <v>49000</v>
      </c>
    </row>
    <row r="19" spans="1:5">
      <c r="A19" s="8"/>
      <c r="B19" s="12"/>
      <c r="C19" s="6"/>
      <c r="D19" s="6"/>
      <c r="E19" s="3"/>
    </row>
    <row r="20" spans="1:5">
      <c r="A20" s="10"/>
      <c r="B20" s="12"/>
      <c r="C20" s="6"/>
      <c r="D20" s="6"/>
      <c r="E20" s="11"/>
    </row>
    <row r="21" spans="1:5">
      <c r="A21" s="10"/>
      <c r="B21" s="12"/>
      <c r="C21" s="6"/>
      <c r="D21" s="6"/>
      <c r="E21" s="11"/>
    </row>
    <row r="22" spans="1:5">
      <c r="A22" s="10"/>
      <c r="B22" s="12"/>
      <c r="C22" s="6"/>
      <c r="D22" s="6"/>
      <c r="E22" s="11"/>
    </row>
    <row r="23" spans="1:5">
      <c r="A23" s="10"/>
      <c r="B23" s="12"/>
      <c r="C23" s="6"/>
      <c r="D23" s="6"/>
      <c r="E23" s="11"/>
    </row>
    <row r="24" spans="1:5">
      <c r="B24" s="11"/>
      <c r="C24" s="11"/>
      <c r="D24" s="11"/>
      <c r="E24" s="11"/>
    </row>
  </sheetData>
  <mergeCells count="6">
    <mergeCell ref="B16:B18"/>
    <mergeCell ref="A1:F1"/>
    <mergeCell ref="B2:C3"/>
    <mergeCell ref="D2:E3"/>
    <mergeCell ref="B5:B12"/>
    <mergeCell ref="B13:B15"/>
  </mergeCells>
  <conditionalFormatting sqref="C19:D23 D5:E18">
    <cfRule type="cellIs" dxfId="1" priority="1" operator="equal">
      <formula>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F12"/>
  <sheetViews>
    <sheetView zoomScale="205" zoomScaleNormal="205" zoomScalePageLayoutView="205" workbookViewId="0">
      <selection activeCell="E9" sqref="E9"/>
    </sheetView>
  </sheetViews>
  <sheetFormatPr baseColWidth="10" defaultRowHeight="14" x14ac:dyDescent="0"/>
  <cols>
    <col min="1" max="1" width="8.83203125" customWidth="1"/>
    <col min="2" max="2" width="12.33203125" customWidth="1"/>
    <col min="3" max="3" width="15.6640625" customWidth="1"/>
    <col min="5" max="5" width="14.6640625" customWidth="1"/>
  </cols>
  <sheetData>
    <row r="1" spans="1:6" ht="19" thickBot="1">
      <c r="A1" s="63" t="s">
        <v>51</v>
      </c>
      <c r="B1" s="64"/>
      <c r="C1" s="64"/>
      <c r="D1" s="64"/>
      <c r="E1" s="64"/>
      <c r="F1" s="65"/>
    </row>
    <row r="2" spans="1:6" ht="14" customHeight="1">
      <c r="B2" s="66" t="s">
        <v>0</v>
      </c>
      <c r="C2" s="67"/>
      <c r="D2" s="70" t="s">
        <v>26</v>
      </c>
      <c r="E2" s="71"/>
    </row>
    <row r="3" spans="1:6">
      <c r="B3" s="68"/>
      <c r="C3" s="69"/>
      <c r="D3" s="72"/>
      <c r="E3" s="73"/>
    </row>
    <row r="4" spans="1:6" ht="15" thickBot="1">
      <c r="B4" s="25"/>
      <c r="C4" s="26" t="s">
        <v>2</v>
      </c>
      <c r="D4" s="27" t="s">
        <v>24</v>
      </c>
      <c r="E4" s="28" t="s">
        <v>25</v>
      </c>
    </row>
    <row r="5" spans="1:6">
      <c r="B5" s="99" t="s">
        <v>42</v>
      </c>
      <c r="C5" s="4" t="s">
        <v>27</v>
      </c>
      <c r="D5" s="23">
        <f>D6+1500</f>
        <v>47320</v>
      </c>
      <c r="E5" s="24">
        <f>E6+1500</f>
        <v>57370</v>
      </c>
    </row>
    <row r="6" spans="1:6">
      <c r="B6" s="100"/>
      <c r="C6" s="15" t="s">
        <v>6</v>
      </c>
      <c r="D6" s="16">
        <f>D7+580</f>
        <v>45820</v>
      </c>
      <c r="E6" s="18">
        <f>E7+580</f>
        <v>55870</v>
      </c>
    </row>
    <row r="7" spans="1:6">
      <c r="B7" s="100"/>
      <c r="C7" s="7" t="s">
        <v>7</v>
      </c>
      <c r="D7" s="5">
        <f t="shared" ref="D7:E7" si="0">D8+220</f>
        <v>45240</v>
      </c>
      <c r="E7" s="17">
        <f t="shared" si="0"/>
        <v>55290</v>
      </c>
    </row>
    <row r="8" spans="1:6">
      <c r="B8" s="100"/>
      <c r="C8" s="15" t="s">
        <v>8</v>
      </c>
      <c r="D8" s="16">
        <f>D9+220</f>
        <v>45020</v>
      </c>
      <c r="E8" s="18">
        <f>E9+220</f>
        <v>55070</v>
      </c>
    </row>
    <row r="9" spans="1:6">
      <c r="B9" s="100"/>
      <c r="C9" s="7" t="s">
        <v>9</v>
      </c>
      <c r="D9" s="14">
        <v>44800</v>
      </c>
      <c r="E9" s="19">
        <v>54850</v>
      </c>
    </row>
    <row r="10" spans="1:6">
      <c r="B10" s="100"/>
      <c r="C10" s="15" t="s">
        <v>10</v>
      </c>
      <c r="D10" s="16">
        <f>D9-220</f>
        <v>44580</v>
      </c>
      <c r="E10" s="18">
        <f>E9-220</f>
        <v>54630</v>
      </c>
    </row>
    <row r="11" spans="1:6">
      <c r="B11" s="100"/>
      <c r="C11" s="7" t="s">
        <v>11</v>
      </c>
      <c r="D11" s="5">
        <f>D10-160</f>
        <v>44420</v>
      </c>
      <c r="E11" s="17">
        <f>E10-160</f>
        <v>54470</v>
      </c>
    </row>
    <row r="12" spans="1:6" ht="15" thickBot="1">
      <c r="B12" s="101"/>
      <c r="C12" s="20" t="s">
        <v>12</v>
      </c>
      <c r="D12" s="21">
        <f t="shared" ref="D12:E12" si="1">D11-220</f>
        <v>44200</v>
      </c>
      <c r="E12" s="22">
        <f t="shared" si="1"/>
        <v>54250</v>
      </c>
    </row>
  </sheetData>
  <mergeCells count="4">
    <mergeCell ref="B2:C3"/>
    <mergeCell ref="D2:E3"/>
    <mergeCell ref="B5:B12"/>
    <mergeCell ref="A1:F1"/>
  </mergeCells>
  <conditionalFormatting sqref="D5:E12">
    <cfRule type="cellIs" dxfId="0" priority="1" operator="equal">
      <formula>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3366FF"/>
  </sheetPr>
  <dimension ref="A1:F34"/>
  <sheetViews>
    <sheetView tabSelected="1" zoomScale="205" zoomScaleNormal="205" zoomScalePageLayoutView="205" workbookViewId="0">
      <selection activeCell="F6" sqref="F6"/>
    </sheetView>
  </sheetViews>
  <sheetFormatPr baseColWidth="10" defaultRowHeight="14" x14ac:dyDescent="0"/>
  <cols>
    <col min="2" max="2" width="13" customWidth="1"/>
    <col min="6" max="6" width="11.83203125" customWidth="1"/>
  </cols>
  <sheetData>
    <row r="1" spans="1:6" ht="19" thickBot="1">
      <c r="A1" s="63" t="s">
        <v>52</v>
      </c>
      <c r="B1" s="64"/>
      <c r="C1" s="64"/>
      <c r="D1" s="64"/>
      <c r="E1" s="64"/>
      <c r="F1" s="65"/>
    </row>
    <row r="2" spans="1:6" ht="15" thickBot="1">
      <c r="B2" s="13" t="s">
        <v>28</v>
      </c>
      <c r="C2" s="13" t="s">
        <v>15</v>
      </c>
      <c r="D2" s="13" t="s">
        <v>29</v>
      </c>
      <c r="E2" s="13" t="s">
        <v>30</v>
      </c>
    </row>
    <row r="3" spans="1:6">
      <c r="B3" s="108" t="s">
        <v>43</v>
      </c>
      <c r="C3" s="53">
        <v>0.4</v>
      </c>
      <c r="D3" s="50">
        <v>22.655105087999999</v>
      </c>
      <c r="E3" s="50">
        <v>67.965315263999997</v>
      </c>
    </row>
    <row r="4" spans="1:6">
      <c r="B4" s="109"/>
      <c r="C4" s="54">
        <v>0.45</v>
      </c>
      <c r="D4" s="111">
        <v>24.433967973600001</v>
      </c>
      <c r="E4" s="111">
        <v>73.301903920800001</v>
      </c>
    </row>
    <row r="5" spans="1:6">
      <c r="B5" s="109"/>
      <c r="C5" s="53">
        <v>0.5</v>
      </c>
      <c r="D5" s="50">
        <v>26.706198535199999</v>
      </c>
      <c r="E5" s="50">
        <v>80.118595605599992</v>
      </c>
    </row>
    <row r="6" spans="1:6" ht="15" thickBot="1">
      <c r="B6" s="110"/>
      <c r="C6" s="54">
        <v>0.6</v>
      </c>
      <c r="D6" s="50">
        <v>29.659844511000003</v>
      </c>
      <c r="E6" s="50">
        <v>88.979533533000009</v>
      </c>
    </row>
    <row r="7" spans="1:6">
      <c r="B7" s="105" t="s">
        <v>46</v>
      </c>
      <c r="C7" s="55">
        <v>0.4</v>
      </c>
      <c r="D7" s="50">
        <v>13.631461536</v>
      </c>
      <c r="E7" s="50">
        <v>40.894384607999996</v>
      </c>
    </row>
    <row r="8" spans="1:6">
      <c r="B8" s="106"/>
      <c r="C8" s="56">
        <v>0.45</v>
      </c>
      <c r="D8" s="51">
        <v>15.3229968648</v>
      </c>
      <c r="E8" s="51">
        <v>45.968990594399997</v>
      </c>
    </row>
    <row r="9" spans="1:6">
      <c r="B9" s="106"/>
      <c r="C9" s="55">
        <v>0.5</v>
      </c>
      <c r="D9" s="50">
        <v>16.747955013599999</v>
      </c>
      <c r="E9" s="50">
        <v>50.243865040799996</v>
      </c>
    </row>
    <row r="10" spans="1:6" ht="15" thickBot="1">
      <c r="B10" s="107"/>
      <c r="C10" s="56">
        <v>0.6</v>
      </c>
      <c r="D10" s="51">
        <v>18.600241473000001</v>
      </c>
      <c r="E10" s="51">
        <v>55.800724419000005</v>
      </c>
    </row>
    <row r="11" spans="1:6">
      <c r="B11" s="108" t="s">
        <v>44</v>
      </c>
      <c r="C11" s="57">
        <v>0.4</v>
      </c>
      <c r="D11" s="52">
        <v>23.999052000000006</v>
      </c>
      <c r="E11" s="52">
        <v>71.997156000000018</v>
      </c>
    </row>
    <row r="12" spans="1:6">
      <c r="B12" s="109"/>
      <c r="C12" s="59">
        <v>0.45</v>
      </c>
      <c r="D12" s="60">
        <v>25.883440650000001</v>
      </c>
      <c r="E12" s="60">
        <v>77.650321950000006</v>
      </c>
    </row>
    <row r="13" spans="1:6">
      <c r="B13" s="109"/>
      <c r="C13" s="57">
        <v>0.5</v>
      </c>
      <c r="D13" s="52">
        <v>28.290464550000003</v>
      </c>
      <c r="E13" s="52">
        <v>84.871393650000016</v>
      </c>
    </row>
    <row r="14" spans="1:6" ht="15" thickBot="1">
      <c r="B14" s="110"/>
      <c r="C14" s="61">
        <v>0.6</v>
      </c>
      <c r="D14" s="62">
        <v>31.4193268125</v>
      </c>
      <c r="E14" s="62">
        <v>94.257980437499995</v>
      </c>
    </row>
    <row r="15" spans="1:6">
      <c r="B15" s="105" t="s">
        <v>45</v>
      </c>
      <c r="C15" s="57">
        <v>0.4</v>
      </c>
      <c r="D15" s="50">
        <v>26.87893824</v>
      </c>
      <c r="E15" s="50">
        <v>80.636814720000004</v>
      </c>
    </row>
    <row r="16" spans="1:6">
      <c r="B16" s="106"/>
      <c r="C16" s="61">
        <v>0.45</v>
      </c>
      <c r="D16" s="111">
        <v>31.060128779999999</v>
      </c>
      <c r="E16" s="111">
        <v>93.180386339999998</v>
      </c>
    </row>
    <row r="17" spans="2:5">
      <c r="B17" s="106"/>
      <c r="C17" s="58">
        <v>0.5</v>
      </c>
      <c r="D17" s="50">
        <v>33.948557459999996</v>
      </c>
      <c r="E17" s="50">
        <v>101.84567238</v>
      </c>
    </row>
    <row r="18" spans="2:5" ht="15" thickBot="1">
      <c r="B18" s="107"/>
      <c r="C18" s="61">
        <v>0.6</v>
      </c>
      <c r="D18" s="112">
        <v>37.703192174999998</v>
      </c>
      <c r="E18" s="112">
        <v>113.10957652499999</v>
      </c>
    </row>
    <row r="19" spans="2:5">
      <c r="B19" s="108" t="s">
        <v>47</v>
      </c>
      <c r="C19" s="55">
        <v>0.4</v>
      </c>
      <c r="D19" s="50">
        <v>31.678748640000002</v>
      </c>
      <c r="E19" s="50">
        <v>95.036245919999999</v>
      </c>
    </row>
    <row r="20" spans="2:5">
      <c r="B20" s="109"/>
      <c r="C20" s="56">
        <v>0.45</v>
      </c>
      <c r="D20" s="51">
        <v>36.236816910000002</v>
      </c>
      <c r="E20" s="51">
        <v>108.71045073000001</v>
      </c>
    </row>
    <row r="21" spans="2:5">
      <c r="B21" s="109"/>
      <c r="C21" s="55">
        <v>0.5</v>
      </c>
      <c r="D21" s="50">
        <v>39.606650370000011</v>
      </c>
      <c r="E21" s="50">
        <v>118.81995111000003</v>
      </c>
    </row>
    <row r="22" spans="2:5" ht="15" thickBot="1">
      <c r="B22" s="110"/>
      <c r="C22" s="56">
        <v>0.6</v>
      </c>
      <c r="D22" s="51">
        <v>43.987057537499993</v>
      </c>
      <c r="E22" s="51">
        <v>131.96117261249998</v>
      </c>
    </row>
    <row r="23" spans="2:5">
      <c r="B23" s="105" t="s">
        <v>48</v>
      </c>
      <c r="C23" s="55">
        <v>0.4</v>
      </c>
      <c r="D23" s="50">
        <v>27.83890032</v>
      </c>
      <c r="E23" s="50">
        <v>83.516700960000009</v>
      </c>
    </row>
    <row r="24" spans="2:5">
      <c r="B24" s="106"/>
      <c r="C24" s="56">
        <v>0.45</v>
      </c>
      <c r="D24" s="51">
        <v>31.060128779999999</v>
      </c>
      <c r="E24" s="51">
        <v>93.180386339999998</v>
      </c>
    </row>
    <row r="25" spans="2:5">
      <c r="B25" s="106"/>
      <c r="C25" s="55">
        <v>0.5</v>
      </c>
      <c r="D25" s="50">
        <v>33.948557459999996</v>
      </c>
      <c r="E25" s="50">
        <v>101.84567238</v>
      </c>
    </row>
    <row r="26" spans="2:5" ht="15" thickBot="1">
      <c r="B26" s="107"/>
      <c r="C26" s="56">
        <v>0.6</v>
      </c>
      <c r="D26" s="51">
        <v>37.703192174999998</v>
      </c>
      <c r="E26" s="51">
        <v>113.10957652499999</v>
      </c>
    </row>
    <row r="27" spans="2:5">
      <c r="B27" s="102" t="s">
        <v>49</v>
      </c>
      <c r="C27" s="55">
        <v>0.4</v>
      </c>
      <c r="D27" s="50">
        <v>32.638710719999999</v>
      </c>
      <c r="E27" s="50">
        <v>97.916132159999989</v>
      </c>
    </row>
    <row r="28" spans="2:5">
      <c r="B28" s="103"/>
      <c r="C28" s="56">
        <v>0.45</v>
      </c>
      <c r="D28" s="51">
        <v>36.236816910000002</v>
      </c>
      <c r="E28" s="51">
        <v>108.71045073000001</v>
      </c>
    </row>
    <row r="29" spans="2:5">
      <c r="B29" s="103"/>
      <c r="C29" s="55">
        <v>0.5</v>
      </c>
      <c r="D29" s="50">
        <v>39.606650370000011</v>
      </c>
      <c r="E29" s="50">
        <v>118.81995111000003</v>
      </c>
    </row>
    <row r="30" spans="2:5" ht="15" thickBot="1">
      <c r="B30" s="104"/>
      <c r="C30" s="56">
        <v>0.6</v>
      </c>
      <c r="D30" s="51">
        <v>43.987057537499993</v>
      </c>
      <c r="E30" s="51">
        <v>131.96117261249998</v>
      </c>
    </row>
    <row r="31" spans="2:5">
      <c r="B31" s="105" t="s">
        <v>50</v>
      </c>
      <c r="C31" s="55">
        <v>0.4</v>
      </c>
      <c r="D31" s="50">
        <v>37.438521120000004</v>
      </c>
      <c r="E31" s="50">
        <v>112.31556336000001</v>
      </c>
    </row>
    <row r="32" spans="2:5">
      <c r="B32" s="106"/>
      <c r="C32" s="56">
        <v>0.45</v>
      </c>
      <c r="D32" s="51">
        <v>42.34761000000001</v>
      </c>
      <c r="E32" s="51">
        <v>127.04283000000004</v>
      </c>
    </row>
    <row r="33" spans="2:5">
      <c r="B33" s="106"/>
      <c r="C33" s="55">
        <v>0.5</v>
      </c>
      <c r="D33" s="50">
        <v>45.264743279999998</v>
      </c>
      <c r="E33" s="50">
        <v>135.79422983999999</v>
      </c>
    </row>
    <row r="34" spans="2:5" ht="15" thickBot="1">
      <c r="B34" s="107"/>
      <c r="C34" s="56">
        <v>0.6</v>
      </c>
      <c r="D34" s="51">
        <v>50.270922899999995</v>
      </c>
      <c r="E34" s="51">
        <v>150.81276869999999</v>
      </c>
    </row>
  </sheetData>
  <mergeCells count="9">
    <mergeCell ref="B27:B30"/>
    <mergeCell ref="B31:B34"/>
    <mergeCell ref="A1:F1"/>
    <mergeCell ref="B3:B6"/>
    <mergeCell ref="B7:B10"/>
    <mergeCell ref="B11:B14"/>
    <mergeCell ref="B15:B18"/>
    <mergeCell ref="B19:B22"/>
    <mergeCell ref="B23:B2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ГОСТ 16523-97</vt:lpstr>
      <vt:lpstr>ГОСТ 9045-93</vt:lpstr>
      <vt:lpstr>ГОСТ Р 52246-04</vt:lpstr>
      <vt:lpstr>ЛЕНТА</vt:lpstr>
      <vt:lpstr>ЛИСТ</vt:lpstr>
      <vt:lpstr>ПРОФИЛЬ</vt:lpstr>
    </vt:vector>
  </TitlesOfParts>
  <Company>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Б</dc:creator>
  <cp:lastModifiedBy>Алексей Б</cp:lastModifiedBy>
  <dcterms:created xsi:type="dcterms:W3CDTF">2015-08-18T11:02:30Z</dcterms:created>
  <dcterms:modified xsi:type="dcterms:W3CDTF">2016-07-05T12:54:12Z</dcterms:modified>
</cp:coreProperties>
</file>