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-225" yWindow="-180" windowWidth="9690" windowHeight="5730"/>
  </bookViews>
  <sheets>
    <sheet name="prise" sheetId="11" r:id="rId1"/>
  </sheets>
  <definedNames>
    <definedName name="_xlnm.Print_Area" localSheetId="0">prise!$B$2:$O$77</definedName>
  </definedNames>
  <calcPr calcId="125725" refMode="R1C1"/>
</workbook>
</file>

<file path=xl/calcChain.xml><?xml version="1.0" encoding="utf-8"?>
<calcChain xmlns="http://schemas.openxmlformats.org/spreadsheetml/2006/main">
  <c r="N58" i="11"/>
  <c r="N32"/>
  <c r="G35"/>
  <c r="G33"/>
  <c r="G57"/>
  <c r="G58" s="1"/>
  <c r="G59" s="1"/>
  <c r="G60" s="1"/>
  <c r="G61" s="1"/>
  <c r="G20"/>
  <c r="G19"/>
  <c r="G22"/>
  <c r="H22" s="1"/>
  <c r="G21"/>
  <c r="N21"/>
  <c r="N22" s="1"/>
  <c r="N24" s="1"/>
  <c r="G28"/>
  <c r="G25"/>
  <c r="G24"/>
  <c r="G26"/>
  <c r="N38"/>
  <c r="N31"/>
  <c r="N33"/>
  <c r="N35" s="1"/>
  <c r="N37" s="1"/>
  <c r="N39" s="1"/>
  <c r="N41" s="1"/>
  <c r="N30"/>
  <c r="N25"/>
  <c r="N23"/>
  <c r="N19"/>
  <c r="N44"/>
  <c r="N43"/>
  <c r="N42"/>
  <c r="G46"/>
  <c r="H46" s="1"/>
  <c r="G44"/>
  <c r="G39"/>
  <c r="N26"/>
  <c r="N28" s="1"/>
  <c r="N59"/>
  <c r="N56"/>
  <c r="O45"/>
  <c r="L27"/>
  <c r="N27" l="1"/>
  <c r="N29" s="1"/>
  <c r="O29" s="1"/>
  <c r="G30" l="1"/>
  <c r="G29"/>
  <c r="G42"/>
  <c r="G41"/>
  <c r="G38"/>
  <c r="G40" s="1"/>
  <c r="G43" s="1"/>
  <c r="G36"/>
  <c r="G37" s="1"/>
  <c r="N34"/>
  <c r="N36" s="1"/>
  <c r="N40" s="1"/>
  <c r="G47"/>
  <c r="G45" l="1"/>
  <c r="G31"/>
  <c r="G34" s="1"/>
  <c r="H57"/>
  <c r="O19"/>
  <c r="O43"/>
  <c r="O42"/>
  <c r="H19"/>
  <c r="H47"/>
  <c r="H48" s="1"/>
  <c r="H49" s="1"/>
  <c r="H50" s="1"/>
  <c r="H51" s="1"/>
  <c r="H52" s="1"/>
  <c r="H32"/>
  <c r="H62"/>
  <c r="H33" l="1"/>
  <c r="H61"/>
  <c r="H60"/>
  <c r="H37"/>
  <c r="H35"/>
  <c r="O21"/>
  <c r="O22"/>
  <c r="O23"/>
  <c r="O24"/>
  <c r="O25"/>
  <c r="O26"/>
  <c r="O27"/>
  <c r="O28"/>
  <c r="O30"/>
  <c r="O31"/>
  <c r="O32"/>
  <c r="O33"/>
  <c r="O34"/>
  <c r="O35"/>
  <c r="O36"/>
  <c r="O37"/>
  <c r="O38"/>
  <c r="O39"/>
  <c r="O40"/>
  <c r="O41"/>
  <c r="O20"/>
  <c r="O44"/>
  <c r="H28"/>
  <c r="H29"/>
  <c r="H30"/>
  <c r="H31"/>
  <c r="H34"/>
  <c r="H36"/>
  <c r="G48"/>
  <c r="G49" s="1"/>
  <c r="G50" s="1"/>
  <c r="G51" s="1"/>
  <c r="G52" s="1"/>
  <c r="H39"/>
  <c r="L36"/>
  <c r="L38" s="1"/>
  <c r="L34"/>
  <c r="L35"/>
  <c r="L32" s="1"/>
  <c r="O58" l="1"/>
  <c r="N61"/>
  <c r="H27" l="1"/>
  <c r="O59"/>
  <c r="H41"/>
  <c r="H25"/>
  <c r="H38"/>
  <c r="H40"/>
  <c r="H42"/>
  <c r="G67"/>
  <c r="G68" s="1"/>
  <c r="H44"/>
  <c r="H65"/>
  <c r="H64"/>
  <c r="H58"/>
  <c r="H59"/>
  <c r="H24"/>
  <c r="H23"/>
  <c r="H21"/>
  <c r="H45"/>
  <c r="H43"/>
  <c r="H20"/>
  <c r="H26"/>
  <c r="H66" l="1"/>
  <c r="G69"/>
  <c r="G70" s="1"/>
  <c r="G71" s="1"/>
  <c r="H68"/>
  <c r="H67"/>
  <c r="H69" l="1"/>
  <c r="H70"/>
  <c r="H71" l="1"/>
  <c r="G72"/>
  <c r="H72" s="1"/>
</calcChain>
</file>

<file path=xl/sharedStrings.xml><?xml version="1.0" encoding="utf-8"?>
<sst xmlns="http://schemas.openxmlformats.org/spreadsheetml/2006/main" count="241" uniqueCount="169">
  <si>
    <t>1250х2500</t>
  </si>
  <si>
    <t>6мм</t>
  </si>
  <si>
    <t>12мм</t>
  </si>
  <si>
    <t>16мм</t>
  </si>
  <si>
    <t>40мм</t>
  </si>
  <si>
    <t>14мм</t>
  </si>
  <si>
    <t>30мм</t>
  </si>
  <si>
    <t>раскрой листа</t>
  </si>
  <si>
    <t>20мм</t>
  </si>
  <si>
    <t>1,5мм</t>
  </si>
  <si>
    <t>0,5мм</t>
  </si>
  <si>
    <t>лист г/к ст3сп1-5</t>
  </si>
  <si>
    <t>лист х/к ст08пс</t>
  </si>
  <si>
    <t>цена  от  пачки</t>
  </si>
  <si>
    <t>22мм</t>
  </si>
  <si>
    <t>длина</t>
  </si>
  <si>
    <t>11,7м</t>
  </si>
  <si>
    <t>Наименование</t>
  </si>
  <si>
    <t>18мм</t>
  </si>
  <si>
    <t>4,0мм</t>
  </si>
  <si>
    <t>5,0мм</t>
  </si>
  <si>
    <t>50мм</t>
  </si>
  <si>
    <t>швеллер ст3сп</t>
  </si>
  <si>
    <t>6,0мм</t>
  </si>
  <si>
    <t>12м</t>
  </si>
  <si>
    <t>1500-1600х6000</t>
  </si>
  <si>
    <t>45мм</t>
  </si>
  <si>
    <t>6м</t>
  </si>
  <si>
    <t>2000х6000</t>
  </si>
  <si>
    <t>цена от 1тн</t>
  </si>
  <si>
    <t>1500х6000</t>
  </si>
  <si>
    <t xml:space="preserve"> 3,0мм</t>
  </si>
  <si>
    <t>2,0мм</t>
  </si>
  <si>
    <t>1500-1900х6000-7000</t>
  </si>
  <si>
    <t>www.stalcompany.com</t>
  </si>
  <si>
    <t>*   ОСУЩЕСТВЛЯЕМ РЕЗКУ В РАЗМЕР/ГАЗ- ОТ 4ММ/</t>
  </si>
  <si>
    <t>100мм</t>
  </si>
  <si>
    <t>Ваш менеджер:</t>
  </si>
  <si>
    <t xml:space="preserve">3,0мм </t>
  </si>
  <si>
    <t>1500-2000х6000-8000</t>
  </si>
  <si>
    <t>1500-2500х6000-12000</t>
  </si>
  <si>
    <t>1,0мм</t>
  </si>
  <si>
    <t xml:space="preserve">1,2мм </t>
  </si>
  <si>
    <t>2000-2500х6000-8000</t>
  </si>
  <si>
    <r>
      <t>Тел/факс:</t>
    </r>
    <r>
      <rPr>
        <b/>
        <sz val="20"/>
        <rFont val="Arial Cyr"/>
        <charset val="204"/>
      </rPr>
      <t xml:space="preserve"> </t>
    </r>
    <r>
      <rPr>
        <b/>
        <sz val="22"/>
        <rFont val="Arial Cyr"/>
        <charset val="204"/>
      </rPr>
      <t xml:space="preserve"> </t>
    </r>
    <r>
      <rPr>
        <b/>
        <sz val="25"/>
        <rFont val="Arial Cyr"/>
        <charset val="204"/>
      </rPr>
      <t>,</t>
    </r>
  </si>
  <si>
    <t xml:space="preserve">  </t>
  </si>
  <si>
    <t>70мм</t>
  </si>
  <si>
    <t>32х32х4//35х35х4</t>
  </si>
  <si>
    <t>90мм</t>
  </si>
  <si>
    <t>120мм</t>
  </si>
  <si>
    <t xml:space="preserve">0,9мм </t>
  </si>
  <si>
    <t>25х25х4</t>
  </si>
  <si>
    <t>28мм</t>
  </si>
  <si>
    <t>1500-2500х6000-9000</t>
  </si>
  <si>
    <t>80мм</t>
  </si>
  <si>
    <t>5,0П; 6,5П</t>
  </si>
  <si>
    <t>8У;8П;10П;10У</t>
  </si>
  <si>
    <t>12П;12У;16П;16У</t>
  </si>
  <si>
    <t>18У;20У;20П</t>
  </si>
  <si>
    <t xml:space="preserve">Лист г/к  ст20  </t>
  </si>
  <si>
    <t>1500-2000х6000-6500</t>
  </si>
  <si>
    <t>1500-2000х2000-6000</t>
  </si>
  <si>
    <t>1200-2020х8000</t>
  </si>
  <si>
    <r>
      <rPr>
        <b/>
        <u/>
        <sz val="8"/>
        <rFont val="Arial Cyr"/>
        <charset val="204"/>
      </rPr>
      <t>Адрес офиса:</t>
    </r>
    <r>
      <rPr>
        <b/>
        <sz val="8"/>
        <rFont val="Arial Cyr"/>
        <family val="2"/>
        <charset val="204"/>
      </rPr>
      <t xml:space="preserve"> г. СПб, ул. Чайковского д.13                                        </t>
    </r>
    <r>
      <rPr>
        <b/>
        <sz val="7"/>
        <rFont val="Arial Cyr"/>
        <charset val="204"/>
      </rPr>
      <t>режим работы</t>
    </r>
    <r>
      <rPr>
        <b/>
        <sz val="8"/>
        <rFont val="Arial Cyr"/>
        <family val="2"/>
        <charset val="204"/>
      </rPr>
      <t xml:space="preserve">: 9.00-17.30                                 </t>
    </r>
  </si>
  <si>
    <t>/812/ 702-70-73 374-96-00 275-56-87 моб.(921)429-41-22</t>
  </si>
  <si>
    <t>цена  до 5тн</t>
  </si>
  <si>
    <t>4,0мм ромб</t>
  </si>
  <si>
    <t>4,0мм чеч</t>
  </si>
  <si>
    <t>2000-2300х6000-12000</t>
  </si>
  <si>
    <t>50х50х5</t>
  </si>
  <si>
    <t>уголок равнополочный ст3сп ст09Г2С</t>
  </si>
  <si>
    <t>80х80 90х90х7,8</t>
  </si>
  <si>
    <t>ст3сп</t>
  </si>
  <si>
    <t>09Г2С-12</t>
  </si>
  <si>
    <t>-</t>
  </si>
  <si>
    <t>60мм</t>
  </si>
  <si>
    <t>100/125х8-10</t>
  </si>
  <si>
    <t xml:space="preserve">продажа черного металлопроката. </t>
  </si>
  <si>
    <t>ПРИНИМАЕМ ЗАКАЗЫ НА ПРОКАТ Г/К ЛИСТОВОЙ СТАЛИ- РАЗНЫЕ РАЗМЕРЫ, стали</t>
  </si>
  <si>
    <t>25,26мм</t>
  </si>
  <si>
    <t>1500х6000-8000</t>
  </si>
  <si>
    <t>1400-2500х6000-8000</t>
  </si>
  <si>
    <t>15,16мм</t>
  </si>
  <si>
    <r>
      <rPr>
        <b/>
        <u/>
        <sz val="8"/>
        <rFont val="Arial Cyr"/>
        <charset val="204"/>
      </rPr>
      <t>Адрес склада:</t>
    </r>
    <r>
      <rPr>
        <b/>
        <sz val="8"/>
        <rFont val="Arial CYR"/>
        <charset val="204"/>
      </rPr>
      <t xml:space="preserve"> </t>
    </r>
    <r>
      <rPr>
        <b/>
        <sz val="8.5"/>
        <rFont val="Arial CYR"/>
        <charset val="204"/>
      </rPr>
      <t>г.Санкт-Петербург, ул.Караваевская д.59</t>
    </r>
    <r>
      <rPr>
        <b/>
        <sz val="7.5"/>
        <rFont val="Arial CYR"/>
        <charset val="204"/>
      </rPr>
      <t xml:space="preserve"> территория "ДОЗ-5"  тел:/812/700-98-38 режим работы: 9.00-17.00 обед 13-00-13-30</t>
    </r>
  </si>
  <si>
    <t>36мм</t>
  </si>
  <si>
    <t xml:space="preserve">4-120мм </t>
  </si>
  <si>
    <t>дл.6000</t>
  </si>
  <si>
    <t>11,7м-12м</t>
  </si>
  <si>
    <t>10,0мм</t>
  </si>
  <si>
    <t>1500-2500х6000-11800</t>
  </si>
  <si>
    <t>1500-2400х6000-12000</t>
  </si>
  <si>
    <t>32,34мм</t>
  </si>
  <si>
    <t>2000-2050х6000-12000</t>
  </si>
  <si>
    <t xml:space="preserve">ПРОИЗВОДИМ РЕЗКУ/ГАЗОМ, машинкой/ ПО ШИРИНЕ ЛИСТА!!! </t>
  </si>
  <si>
    <t>1500/2000х6000</t>
  </si>
  <si>
    <t xml:space="preserve">20мм </t>
  </si>
  <si>
    <t>1500-2300х6000-12000</t>
  </si>
  <si>
    <t xml:space="preserve">22мм </t>
  </si>
  <si>
    <t>8,10мм</t>
  </si>
  <si>
    <t>90,100,120мм</t>
  </si>
  <si>
    <t>8,0,10,12мм р/ч</t>
  </si>
  <si>
    <t>2000х6000-12000</t>
  </si>
  <si>
    <t>40,45мм</t>
  </si>
  <si>
    <t>1500/2000х6000/12000</t>
  </si>
  <si>
    <t>24,25,26мм</t>
  </si>
  <si>
    <t>1550-2500х6000-12000</t>
  </si>
  <si>
    <t>28,30,32,36мм</t>
  </si>
  <si>
    <t>4мм</t>
  </si>
  <si>
    <t>2000х4000</t>
  </si>
  <si>
    <t>140, 160мм</t>
  </si>
  <si>
    <t>140х10/160х10/200х12</t>
  </si>
  <si>
    <t>22У;24У;27У</t>
  </si>
  <si>
    <t>60,70,80мм</t>
  </si>
  <si>
    <t>140,160мм</t>
  </si>
  <si>
    <t>2000х4000-6000</t>
  </si>
  <si>
    <t>30У;40У</t>
  </si>
  <si>
    <t>цена от 5тонн</t>
  </si>
  <si>
    <t>1250-1500х6000</t>
  </si>
  <si>
    <t>1400-1800х6000-12200</t>
  </si>
  <si>
    <t>8,00мм</t>
  </si>
  <si>
    <t>А1 8мм</t>
  </si>
  <si>
    <t>1250х2500/6000</t>
  </si>
  <si>
    <t>10,00мм</t>
  </si>
  <si>
    <t>1600-2500х6000-12000</t>
  </si>
  <si>
    <t>1500х3000/6000</t>
  </si>
  <si>
    <t>5мм</t>
  </si>
  <si>
    <t>1500х3000-6000</t>
  </si>
  <si>
    <t>24мм</t>
  </si>
  <si>
    <t>2000-2400-6000-8000</t>
  </si>
  <si>
    <t>6,0мм ромб/чеч</t>
  </si>
  <si>
    <t>по заказ</t>
  </si>
  <si>
    <t>63х63/75х75х5-6</t>
  </si>
  <si>
    <t>под заказ</t>
  </si>
  <si>
    <t xml:space="preserve">0,7-0,8мм </t>
  </si>
  <si>
    <t>7,9,15мм</t>
  </si>
  <si>
    <t>5,0мм ромб/чеч</t>
  </si>
  <si>
    <t>в наличии и под заказ</t>
  </si>
  <si>
    <t>РАСПРОДАЖА</t>
  </si>
  <si>
    <t>0,5х1250х2500</t>
  </si>
  <si>
    <t>Лист г/к  ст09Г2С, 17Г1С, К56,К60,К52</t>
  </si>
  <si>
    <t>12,14мм</t>
  </si>
  <si>
    <t>22,24,25,26мм</t>
  </si>
  <si>
    <r>
      <t xml:space="preserve">3,0мм </t>
    </r>
    <r>
      <rPr>
        <b/>
        <sz val="7.5"/>
        <rFont val="Arial CYR"/>
        <charset val="204"/>
      </rPr>
      <t>ромб /чеч</t>
    </r>
  </si>
  <si>
    <t>90-120мм</t>
  </si>
  <si>
    <t>1500-1600х2000-4000</t>
  </si>
  <si>
    <t>1550-2000х6000-8000</t>
  </si>
  <si>
    <t>3мм</t>
  </si>
  <si>
    <t>1250/1500х2500/6000</t>
  </si>
  <si>
    <t xml:space="preserve">Лист х/к </t>
  </si>
  <si>
    <r>
      <t xml:space="preserve">90-120мм </t>
    </r>
    <r>
      <rPr>
        <b/>
        <sz val="7.5"/>
        <rFont val="Arial CYR"/>
        <charset val="204"/>
      </rPr>
      <t>ст09Г2С</t>
    </r>
  </si>
  <si>
    <t>* Погрузка в закрытый кузов-1200руб./тн</t>
  </si>
  <si>
    <t>* При покупке менее 500кг действует наценка 1000р/тн</t>
  </si>
  <si>
    <t>цена до 3тн</t>
  </si>
  <si>
    <t>40500-49500</t>
  </si>
  <si>
    <t xml:space="preserve">                  ООО "Меркатор"</t>
  </si>
  <si>
    <t>ОСУЩЕСТВЛЯЕМ  ДОСТАВКУ А/ТР  дл. 12м-20тн и 6м-10тн</t>
  </si>
  <si>
    <t>E-mail: 7027073@mail.ru</t>
  </si>
  <si>
    <t>6,0-8,0мм</t>
  </si>
  <si>
    <t>1500/2000х6000-8000</t>
  </si>
  <si>
    <t>цена до 3тн, от 500кг</t>
  </si>
  <si>
    <t>* При покупке сортового, листового  проката менее 0,3тн, действует наценка 5%</t>
  </si>
  <si>
    <t>40х40х4</t>
  </si>
  <si>
    <t>8,10,12,14,16мм</t>
  </si>
  <si>
    <t>1500/2000х12000</t>
  </si>
  <si>
    <t>57500//74500</t>
  </si>
  <si>
    <t>73500//75500//73500</t>
  </si>
  <si>
    <t>74500//113000</t>
  </si>
  <si>
    <t>лист рифленый</t>
  </si>
  <si>
    <t>цена  от 5тн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</si>
</sst>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[$-FC19]dd\ mmmm\ yyyy\ \г\.;@"/>
  </numFmts>
  <fonts count="56">
    <font>
      <sz val="10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  <font>
      <u/>
      <sz val="10"/>
      <color indexed="12"/>
      <name val="Arial Cyr"/>
      <charset val="204"/>
    </font>
    <font>
      <b/>
      <sz val="9"/>
      <name val="Arial Cyr"/>
      <family val="2"/>
      <charset val="204"/>
    </font>
    <font>
      <b/>
      <sz val="9.5"/>
      <name val="Arial Cyr"/>
      <family val="2"/>
      <charset val="204"/>
    </font>
    <font>
      <b/>
      <sz val="8.5"/>
      <name val="Arial Cyr"/>
      <family val="2"/>
      <charset val="204"/>
    </font>
    <font>
      <sz val="8.5"/>
      <name val="Arial Cyr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9.5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b/>
      <i/>
      <sz val="22"/>
      <name val="Arial"/>
      <family val="2"/>
      <charset val="204"/>
    </font>
    <font>
      <b/>
      <sz val="7.5"/>
      <name val="Arial Cyr"/>
      <family val="2"/>
      <charset val="204"/>
    </font>
    <font>
      <b/>
      <u/>
      <sz val="11"/>
      <name val="Arial Cyr"/>
      <family val="2"/>
      <charset val="204"/>
    </font>
    <font>
      <b/>
      <sz val="10"/>
      <name val="Arial Cyr"/>
      <charset val="204"/>
    </font>
    <font>
      <b/>
      <sz val="6.5"/>
      <name val="Arial Cyr"/>
      <charset val="204"/>
    </font>
    <font>
      <b/>
      <sz val="16"/>
      <name val="Arial Cyr"/>
      <charset val="204"/>
    </font>
    <font>
      <b/>
      <i/>
      <sz val="11"/>
      <name val="Arial Cyr"/>
      <charset val="204"/>
    </font>
    <font>
      <b/>
      <sz val="7.8"/>
      <name val="Arial Cyr"/>
      <family val="2"/>
      <charset val="204"/>
    </font>
    <font>
      <b/>
      <sz val="17"/>
      <name val="Arial Cyr"/>
      <charset val="204"/>
    </font>
    <font>
      <b/>
      <i/>
      <sz val="12"/>
      <name val="Arial Cyr"/>
      <charset val="204"/>
    </font>
    <font>
      <b/>
      <u/>
      <sz val="10"/>
      <name val="Arial Cyr"/>
      <charset val="204"/>
    </font>
    <font>
      <b/>
      <i/>
      <sz val="24"/>
      <name val="Arial"/>
      <family val="2"/>
      <charset val="204"/>
    </font>
    <font>
      <b/>
      <sz val="25"/>
      <name val="Arial Cyr"/>
      <charset val="204"/>
    </font>
    <font>
      <b/>
      <sz val="20"/>
      <name val="Arial Cyr"/>
      <charset val="204"/>
    </font>
    <font>
      <b/>
      <u/>
      <sz val="25"/>
      <name val="Arial Cyr"/>
      <charset val="204"/>
    </font>
    <font>
      <b/>
      <u/>
      <sz val="23"/>
      <name val="Arial Cyr"/>
      <charset val="204"/>
    </font>
    <font>
      <b/>
      <sz val="9.5"/>
      <name val="Arial Cyr"/>
      <charset val="204"/>
    </font>
    <font>
      <sz val="9.5"/>
      <name val="Arial Cyr"/>
      <charset val="204"/>
    </font>
    <font>
      <b/>
      <sz val="10"/>
      <color indexed="12"/>
      <name val="Arial Cyr"/>
      <charset val="204"/>
    </font>
    <font>
      <b/>
      <u/>
      <sz val="11"/>
      <name val="Arial Cyr"/>
      <charset val="204"/>
    </font>
    <font>
      <b/>
      <sz val="8.4"/>
      <name val="Arial Cyr"/>
      <charset val="204"/>
    </font>
    <font>
      <b/>
      <sz val="11.5"/>
      <name val="Arial Cyr"/>
      <charset val="204"/>
    </font>
    <font>
      <b/>
      <sz val="22"/>
      <name val="Arial Cyr"/>
      <charset val="204"/>
    </font>
    <font>
      <sz val="11"/>
      <name val="Arial Cyr"/>
      <charset val="204"/>
    </font>
    <font>
      <b/>
      <i/>
      <sz val="14"/>
      <name val="Arial Cyr"/>
      <charset val="204"/>
    </font>
    <font>
      <b/>
      <u/>
      <sz val="10"/>
      <color indexed="45"/>
      <name val="Arial Cyr"/>
      <charset val="204"/>
    </font>
    <font>
      <b/>
      <u/>
      <sz val="8"/>
      <name val="Arial Cyr"/>
      <charset val="204"/>
    </font>
    <font>
      <b/>
      <sz val="18"/>
      <name val="Arial Cyr"/>
      <charset val="204"/>
    </font>
    <font>
      <b/>
      <sz val="7.5"/>
      <name val="Arial CYR"/>
      <charset val="204"/>
    </font>
    <font>
      <b/>
      <u/>
      <sz val="14"/>
      <name val="Arial Cyr"/>
      <charset val="204"/>
    </font>
    <font>
      <b/>
      <u/>
      <sz val="16"/>
      <name val="Arial Cyr"/>
      <charset val="204"/>
    </font>
    <font>
      <b/>
      <sz val="8.5"/>
      <name val="Arial CYR"/>
      <charset val="204"/>
    </font>
    <font>
      <b/>
      <sz val="9"/>
      <name val="Arial Cyr"/>
      <charset val="204"/>
    </font>
    <font>
      <b/>
      <sz val="28"/>
      <name val="Arial"/>
      <family val="2"/>
      <charset val="204"/>
    </font>
    <font>
      <b/>
      <u/>
      <sz val="36"/>
      <name val="Arial"/>
      <family val="2"/>
      <charset val="204"/>
    </font>
    <font>
      <b/>
      <u/>
      <sz val="3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2" fontId="10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164" fontId="23" fillId="0" borderId="0" xfId="0" applyNumberFormat="1" applyFont="1" applyBorder="1" applyAlignment="1">
      <alignment horizontal="left" wrapText="1"/>
    </xf>
    <xf numFmtId="164" fontId="32" fillId="0" borderId="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8" fillId="0" borderId="0" xfId="1" applyFont="1" applyBorder="1" applyAlignment="1" applyProtection="1">
      <alignment horizontal="left" vertical="center"/>
    </xf>
    <xf numFmtId="2" fontId="6" fillId="0" borderId="10" xfId="0" applyNumberFormat="1" applyFont="1" applyBorder="1" applyAlignment="1">
      <alignment horizontal="center" vertical="center" wrapText="1"/>
    </xf>
    <xf numFmtId="164" fontId="35" fillId="0" borderId="0" xfId="0" applyNumberFormat="1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right" wrapText="1"/>
    </xf>
    <xf numFmtId="0" fontId="13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 wrapText="1"/>
    </xf>
    <xf numFmtId="2" fontId="23" fillId="0" borderId="8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45" fillId="0" borderId="0" xfId="1" applyFont="1" applyBorder="1" applyAlignment="1" applyProtection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165" fontId="4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2" fontId="23" fillId="0" borderId="8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/>
    </xf>
    <xf numFmtId="2" fontId="52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2" fontId="36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52" fillId="0" borderId="0" xfId="0" applyNumberFormat="1" applyFont="1" applyBorder="1" applyAlignment="1">
      <alignment horizontal="center" vertical="center"/>
    </xf>
    <xf numFmtId="0" fontId="52" fillId="0" borderId="0" xfId="0" applyNumberFormat="1" applyFont="1" applyBorder="1" applyAlignment="1">
      <alignment horizontal="center" vertical="center"/>
    </xf>
    <xf numFmtId="2" fontId="36" fillId="0" borderId="8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3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165" fontId="49" fillId="0" borderId="7" xfId="0" applyNumberFormat="1" applyFont="1" applyBorder="1" applyAlignment="1">
      <alignment horizontal="right" vertical="center" wrapText="1"/>
    </xf>
    <xf numFmtId="2" fontId="10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5" fillId="0" borderId="1" xfId="0" applyNumberFormat="1" applyFont="1" applyBorder="1" applyAlignment="1">
      <alignment horizontal="left" vertical="top" wrapText="1"/>
    </xf>
    <xf numFmtId="164" fontId="55" fillId="0" borderId="5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164" fontId="55" fillId="0" borderId="0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164" fontId="50" fillId="0" borderId="7" xfId="0" applyNumberFormat="1" applyFont="1" applyBorder="1" applyAlignment="1">
      <alignment horizontal="left" vertical="top" wrapText="1"/>
    </xf>
    <xf numFmtId="164" fontId="39" fillId="0" borderId="1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44" fillId="3" borderId="8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center"/>
    </xf>
    <xf numFmtId="165" fontId="49" fillId="0" borderId="7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164" fontId="30" fillId="0" borderId="7" xfId="0" applyNumberFormat="1" applyFont="1" applyBorder="1" applyAlignment="1">
      <alignment wrapText="1"/>
    </xf>
    <xf numFmtId="164" fontId="34" fillId="0" borderId="0" xfId="0" applyNumberFormat="1" applyFont="1" applyBorder="1" applyAlignment="1">
      <alignment horizontal="left" vertical="top" wrapText="1"/>
    </xf>
    <xf numFmtId="164" fontId="34" fillId="0" borderId="5" xfId="0" applyNumberFormat="1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/>
    </xf>
    <xf numFmtId="0" fontId="44" fillId="3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left" vertical="center"/>
    </xf>
    <xf numFmtId="2" fontId="21" fillId="0" borderId="15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1" fillId="5" borderId="10" xfId="0" applyFont="1" applyFill="1" applyBorder="1" applyAlignment="1">
      <alignment horizontal="left" vertical="center"/>
    </xf>
    <xf numFmtId="0" fontId="51" fillId="5" borderId="3" xfId="0" applyFont="1" applyFill="1" applyBorder="1" applyAlignment="1">
      <alignment horizontal="left" vertical="center"/>
    </xf>
    <xf numFmtId="0" fontId="51" fillId="5" borderId="15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left" vertical="center"/>
    </xf>
    <xf numFmtId="2" fontId="8" fillId="0" borderId="15" xfId="0" applyNumberFormat="1" applyFont="1" applyBorder="1" applyAlignment="1">
      <alignment horizontal="left" vertical="center"/>
    </xf>
    <xf numFmtId="0" fontId="44" fillId="3" borderId="12" xfId="0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0" fontId="44" fillId="3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48" fillId="0" borderId="10" xfId="0" applyNumberFormat="1" applyFont="1" applyBorder="1" applyAlignment="1">
      <alignment horizontal="center" vertical="center"/>
    </xf>
    <xf numFmtId="2" fontId="48" fillId="0" borderId="1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81</xdr:row>
      <xdr:rowOff>0</xdr:rowOff>
    </xdr:from>
    <xdr:to>
      <xdr:col>1</xdr:col>
      <xdr:colOff>123825</xdr:colOff>
      <xdr:row>81</xdr:row>
      <xdr:rowOff>0</xdr:rowOff>
    </xdr:to>
    <xdr:sp macro="" textlink="">
      <xdr:nvSpPr>
        <xdr:cNvPr id="1025" name="Объект 2"/>
        <xdr:cNvSpPr>
          <a:spLocks/>
        </xdr:cNvSpPr>
      </xdr:nvSpPr>
      <xdr:spPr bwMode="auto">
        <a:xfrm>
          <a:off x="495300" y="13468350"/>
          <a:ext cx="85725" cy="0"/>
        </a:xfrm>
        <a:custGeom>
          <a:avLst/>
          <a:gdLst>
            <a:gd name="T0" fmla="*/ 2147483647 w 16384"/>
            <a:gd name="T1" fmla="*/ 0 h 16384"/>
            <a:gd name="T2" fmla="*/ 2147483647 w 16384"/>
            <a:gd name="T3" fmla="*/ 0 h 16384"/>
            <a:gd name="T4" fmla="*/ 2147483647 w 16384"/>
            <a:gd name="T5" fmla="*/ 0 h 16384"/>
            <a:gd name="T6" fmla="*/ 2147483647 w 16384"/>
            <a:gd name="T7" fmla="*/ 0 h 16384"/>
            <a:gd name="T8" fmla="*/ 0 w 16384"/>
            <a:gd name="T9" fmla="*/ 0 h 16384"/>
            <a:gd name="T10" fmla="*/ 2147483647 w 16384"/>
            <a:gd name="T11" fmla="*/ 0 h 16384"/>
            <a:gd name="T12" fmla="*/ 2147483647 w 16384"/>
            <a:gd name="T13" fmla="*/ 0 h 16384"/>
            <a:gd name="T14" fmla="*/ 2147483647 w 16384"/>
            <a:gd name="T15" fmla="*/ 0 h 16384"/>
            <a:gd name="T16" fmla="*/ 2147483647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0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8192"/>
              </a:moveTo>
              <a:lnTo>
                <a:pt x="9640" y="6744"/>
              </a:lnTo>
              <a:lnTo>
                <a:pt x="8192" y="0"/>
              </a:lnTo>
              <a:lnTo>
                <a:pt x="6744" y="6744"/>
              </a:lnTo>
              <a:lnTo>
                <a:pt x="0" y="8192"/>
              </a:lnTo>
              <a:lnTo>
                <a:pt x="6744" y="9640"/>
              </a:lnTo>
              <a:lnTo>
                <a:pt x="8192" y="16384"/>
              </a:lnTo>
              <a:lnTo>
                <a:pt x="9640" y="9640"/>
              </a:lnTo>
              <a:lnTo>
                <a:pt x="16384" y="819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28575</xdr:colOff>
      <xdr:row>81</xdr:row>
      <xdr:rowOff>0</xdr:rowOff>
    </xdr:from>
    <xdr:to>
      <xdr:col>1</xdr:col>
      <xdr:colOff>85725</xdr:colOff>
      <xdr:row>81</xdr:row>
      <xdr:rowOff>0</xdr:rowOff>
    </xdr:to>
    <xdr:sp macro="" textlink="">
      <xdr:nvSpPr>
        <xdr:cNvPr id="1026" name="Freeform 41"/>
        <xdr:cNvSpPr>
          <a:spLocks/>
        </xdr:cNvSpPr>
      </xdr:nvSpPr>
      <xdr:spPr bwMode="auto">
        <a:xfrm flipV="1">
          <a:off x="485775" y="13468350"/>
          <a:ext cx="57150" cy="0"/>
        </a:xfrm>
        <a:custGeom>
          <a:avLst/>
          <a:gdLst>
            <a:gd name="T0" fmla="*/ 2147483647 w 16384"/>
            <a:gd name="T1" fmla="*/ 0 h 16384"/>
            <a:gd name="T2" fmla="*/ 2147483647 w 16384"/>
            <a:gd name="T3" fmla="*/ 0 h 16384"/>
            <a:gd name="T4" fmla="*/ 2147483647 w 16384"/>
            <a:gd name="T5" fmla="*/ 0 h 16384"/>
            <a:gd name="T6" fmla="*/ 2147483647 w 16384"/>
            <a:gd name="T7" fmla="*/ 0 h 16384"/>
            <a:gd name="T8" fmla="*/ 0 w 16384"/>
            <a:gd name="T9" fmla="*/ 0 h 16384"/>
            <a:gd name="T10" fmla="*/ 2147483647 w 16384"/>
            <a:gd name="T11" fmla="*/ 0 h 16384"/>
            <a:gd name="T12" fmla="*/ 2147483647 w 16384"/>
            <a:gd name="T13" fmla="*/ 0 h 16384"/>
            <a:gd name="T14" fmla="*/ 2147483647 w 16384"/>
            <a:gd name="T15" fmla="*/ 0 h 16384"/>
            <a:gd name="T16" fmla="*/ 2147483647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0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8192"/>
              </a:moveTo>
              <a:lnTo>
                <a:pt x="9640" y="6744"/>
              </a:lnTo>
              <a:lnTo>
                <a:pt x="8192" y="0"/>
              </a:lnTo>
              <a:lnTo>
                <a:pt x="6744" y="6744"/>
              </a:lnTo>
              <a:lnTo>
                <a:pt x="0" y="8192"/>
              </a:lnTo>
              <a:lnTo>
                <a:pt x="6744" y="9640"/>
              </a:lnTo>
              <a:lnTo>
                <a:pt x="8192" y="16384"/>
              </a:lnTo>
              <a:lnTo>
                <a:pt x="9640" y="9640"/>
              </a:lnTo>
              <a:lnTo>
                <a:pt x="16384" y="819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9</xdr:col>
      <xdr:colOff>19050</xdr:colOff>
      <xdr:row>80</xdr:row>
      <xdr:rowOff>0</xdr:rowOff>
    </xdr:from>
    <xdr:to>
      <xdr:col>9</xdr:col>
      <xdr:colOff>76200</xdr:colOff>
      <xdr:row>80</xdr:row>
      <xdr:rowOff>0</xdr:rowOff>
    </xdr:to>
    <xdr:sp macro="" textlink="">
      <xdr:nvSpPr>
        <xdr:cNvPr id="1027" name="Freeform 45"/>
        <xdr:cNvSpPr>
          <a:spLocks/>
        </xdr:cNvSpPr>
      </xdr:nvSpPr>
      <xdr:spPr bwMode="auto">
        <a:xfrm flipV="1">
          <a:off x="3962400" y="13468350"/>
          <a:ext cx="57150" cy="0"/>
        </a:xfrm>
        <a:custGeom>
          <a:avLst/>
          <a:gdLst>
            <a:gd name="T0" fmla="*/ 2147483647 w 16384"/>
            <a:gd name="T1" fmla="*/ 0 h 16384"/>
            <a:gd name="T2" fmla="*/ 2147483647 w 16384"/>
            <a:gd name="T3" fmla="*/ 0 h 16384"/>
            <a:gd name="T4" fmla="*/ 2147483647 w 16384"/>
            <a:gd name="T5" fmla="*/ 0 h 16384"/>
            <a:gd name="T6" fmla="*/ 2147483647 w 16384"/>
            <a:gd name="T7" fmla="*/ 0 h 16384"/>
            <a:gd name="T8" fmla="*/ 0 w 16384"/>
            <a:gd name="T9" fmla="*/ 0 h 16384"/>
            <a:gd name="T10" fmla="*/ 2147483647 w 16384"/>
            <a:gd name="T11" fmla="*/ 0 h 16384"/>
            <a:gd name="T12" fmla="*/ 2147483647 w 16384"/>
            <a:gd name="T13" fmla="*/ 0 h 16384"/>
            <a:gd name="T14" fmla="*/ 2147483647 w 16384"/>
            <a:gd name="T15" fmla="*/ 0 h 16384"/>
            <a:gd name="T16" fmla="*/ 2147483647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0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8192"/>
              </a:moveTo>
              <a:lnTo>
                <a:pt x="9640" y="6744"/>
              </a:lnTo>
              <a:lnTo>
                <a:pt x="8192" y="0"/>
              </a:lnTo>
              <a:lnTo>
                <a:pt x="6744" y="6744"/>
              </a:lnTo>
              <a:lnTo>
                <a:pt x="0" y="8192"/>
              </a:lnTo>
              <a:lnTo>
                <a:pt x="6744" y="9640"/>
              </a:lnTo>
              <a:lnTo>
                <a:pt x="8192" y="16384"/>
              </a:lnTo>
              <a:lnTo>
                <a:pt x="9640" y="9640"/>
              </a:lnTo>
              <a:lnTo>
                <a:pt x="16384" y="819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85725</xdr:colOff>
      <xdr:row>81</xdr:row>
      <xdr:rowOff>0</xdr:rowOff>
    </xdr:from>
    <xdr:to>
      <xdr:col>1</xdr:col>
      <xdr:colOff>123825</xdr:colOff>
      <xdr:row>81</xdr:row>
      <xdr:rowOff>0</xdr:rowOff>
    </xdr:to>
    <xdr:sp macro="" textlink="">
      <xdr:nvSpPr>
        <xdr:cNvPr id="1029" name="Freeform 104"/>
        <xdr:cNvSpPr>
          <a:spLocks/>
        </xdr:cNvSpPr>
      </xdr:nvSpPr>
      <xdr:spPr bwMode="auto">
        <a:xfrm flipV="1">
          <a:off x="542925" y="13468350"/>
          <a:ext cx="38100" cy="0"/>
        </a:xfrm>
        <a:custGeom>
          <a:avLst/>
          <a:gdLst>
            <a:gd name="T0" fmla="*/ 2147483647 w 16384"/>
            <a:gd name="T1" fmla="*/ 0 h 16384"/>
            <a:gd name="T2" fmla="*/ 2147483647 w 16384"/>
            <a:gd name="T3" fmla="*/ 0 h 16384"/>
            <a:gd name="T4" fmla="*/ 2147483647 w 16384"/>
            <a:gd name="T5" fmla="*/ 0 h 16384"/>
            <a:gd name="T6" fmla="*/ 2147483647 w 16384"/>
            <a:gd name="T7" fmla="*/ 0 h 16384"/>
            <a:gd name="T8" fmla="*/ 0 w 16384"/>
            <a:gd name="T9" fmla="*/ 0 h 16384"/>
            <a:gd name="T10" fmla="*/ 2147483647 w 16384"/>
            <a:gd name="T11" fmla="*/ 0 h 16384"/>
            <a:gd name="T12" fmla="*/ 2147483647 w 16384"/>
            <a:gd name="T13" fmla="*/ 0 h 16384"/>
            <a:gd name="T14" fmla="*/ 2147483647 w 16384"/>
            <a:gd name="T15" fmla="*/ 0 h 16384"/>
            <a:gd name="T16" fmla="*/ 2147483647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0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8192"/>
              </a:moveTo>
              <a:lnTo>
                <a:pt x="9640" y="6744"/>
              </a:lnTo>
              <a:lnTo>
                <a:pt x="8192" y="0"/>
              </a:lnTo>
              <a:lnTo>
                <a:pt x="6744" y="6744"/>
              </a:lnTo>
              <a:lnTo>
                <a:pt x="0" y="8192"/>
              </a:lnTo>
              <a:lnTo>
                <a:pt x="6744" y="9640"/>
              </a:lnTo>
              <a:lnTo>
                <a:pt x="8192" y="16384"/>
              </a:lnTo>
              <a:lnTo>
                <a:pt x="9640" y="9640"/>
              </a:lnTo>
              <a:lnTo>
                <a:pt x="16384" y="8192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9525</xdr:colOff>
      <xdr:row>1</xdr:row>
      <xdr:rowOff>171450</xdr:rowOff>
    </xdr:from>
    <xdr:to>
      <xdr:col>3</xdr:col>
      <xdr:colOff>502877</xdr:colOff>
      <xdr:row>1</xdr:row>
      <xdr:rowOff>171450</xdr:rowOff>
    </xdr:to>
    <xdr:pic>
      <xdr:nvPicPr>
        <xdr:cNvPr id="1030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5" y="171450"/>
          <a:ext cx="1323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lcompan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2"/>
  <sheetViews>
    <sheetView tabSelected="1" topLeftCell="A2" zoomScaleNormal="100" workbookViewId="0">
      <selection activeCell="N59" sqref="N59"/>
    </sheetView>
  </sheetViews>
  <sheetFormatPr defaultColWidth="8.85546875" defaultRowHeight="12.75"/>
  <cols>
    <col min="1" max="1" width="6.85546875" style="4" customWidth="1"/>
    <col min="2" max="2" width="1.85546875" style="4" customWidth="1"/>
    <col min="3" max="3" width="10.42578125" style="4" customWidth="1"/>
    <col min="4" max="4" width="8.28515625" style="4" customWidth="1"/>
    <col min="5" max="5" width="9.42578125" style="4" customWidth="1"/>
    <col min="6" max="6" width="9.42578125" style="4" hidden="1" customWidth="1"/>
    <col min="7" max="8" width="10.7109375" style="4" customWidth="1"/>
    <col min="9" max="9" width="0.85546875" style="4" customWidth="1"/>
    <col min="10" max="10" width="5" style="4" customWidth="1"/>
    <col min="11" max="11" width="7.7109375" style="4" customWidth="1"/>
    <col min="12" max="12" width="4.42578125" style="4" customWidth="1"/>
    <col min="13" max="13" width="12.85546875" style="4" customWidth="1"/>
    <col min="14" max="14" width="13.42578125" style="4" customWidth="1"/>
    <col min="15" max="15" width="14.42578125" style="4" customWidth="1"/>
    <col min="16" max="16" width="8.85546875" style="4" customWidth="1"/>
    <col min="17" max="17" width="8.7109375" style="4" customWidth="1"/>
    <col min="18" max="16384" width="8.85546875" style="4"/>
  </cols>
  <sheetData>
    <row r="1" spans="2:28" ht="13.15" hidden="1" customHeight="1"/>
    <row r="2" spans="2:28" ht="15.75" customHeight="1">
      <c r="B2" s="49"/>
      <c r="C2" s="173">
        <v>43270</v>
      </c>
      <c r="D2" s="173"/>
      <c r="E2" s="173"/>
      <c r="F2" s="116"/>
      <c r="G2" s="50"/>
      <c r="H2" s="50"/>
      <c r="I2" s="20"/>
      <c r="J2" s="50"/>
      <c r="K2" s="176" t="s">
        <v>37</v>
      </c>
      <c r="L2" s="176"/>
      <c r="M2" s="176"/>
      <c r="N2" s="156"/>
      <c r="O2" s="157"/>
    </row>
    <row r="3" spans="2:28" ht="3.75" customHeight="1">
      <c r="B3" s="112"/>
      <c r="C3" s="77"/>
      <c r="D3" s="77"/>
      <c r="E3" s="77"/>
      <c r="F3" s="77"/>
      <c r="G3" s="113"/>
      <c r="H3" s="113"/>
      <c r="I3" s="113"/>
      <c r="J3" s="47"/>
      <c r="K3" s="47"/>
      <c r="L3" s="47"/>
      <c r="M3" s="177"/>
      <c r="N3" s="177"/>
      <c r="O3" s="178"/>
    </row>
    <row r="4" spans="2:28" ht="3.75" customHeight="1">
      <c r="B4" s="112"/>
      <c r="C4" s="77"/>
      <c r="D4" s="77"/>
      <c r="E4" s="77"/>
      <c r="F4" s="77"/>
      <c r="G4" s="113"/>
      <c r="H4" s="113"/>
      <c r="I4" s="113"/>
      <c r="J4" s="47"/>
      <c r="K4" s="47"/>
      <c r="L4" s="47"/>
      <c r="M4" s="177"/>
      <c r="N4" s="177"/>
      <c r="O4" s="178"/>
    </row>
    <row r="5" spans="2:28" ht="26.25" customHeight="1" thickBot="1">
      <c r="B5" s="111" t="s">
        <v>154</v>
      </c>
      <c r="C5" s="124"/>
      <c r="D5" s="124"/>
      <c r="E5" s="125"/>
      <c r="F5" s="125"/>
      <c r="G5" s="125"/>
      <c r="H5" s="125"/>
      <c r="I5" s="125"/>
      <c r="J5" s="125"/>
      <c r="K5" s="125"/>
      <c r="L5" s="125"/>
      <c r="M5" s="126"/>
      <c r="N5" s="129"/>
      <c r="O5" s="127"/>
      <c r="Q5" s="45"/>
      <c r="R5" s="45"/>
      <c r="S5" s="45"/>
      <c r="T5" s="45"/>
    </row>
    <row r="6" spans="2:28" ht="5.25" customHeight="1">
      <c r="B6" s="31"/>
      <c r="C6" s="3"/>
      <c r="D6" s="3"/>
      <c r="E6" s="3"/>
      <c r="F6" s="3"/>
      <c r="G6" s="3"/>
      <c r="H6" s="3"/>
      <c r="I6" s="3"/>
      <c r="J6" s="32"/>
      <c r="K6" s="32"/>
      <c r="L6" s="32"/>
      <c r="M6" s="33"/>
      <c r="N6" s="33"/>
      <c r="O6" s="51"/>
      <c r="Q6" s="45"/>
      <c r="R6" s="45"/>
      <c r="S6" s="45"/>
      <c r="T6" s="45"/>
    </row>
    <row r="7" spans="2:28" ht="7.9" customHeight="1">
      <c r="B7" s="179" t="s">
        <v>77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5"/>
      <c r="O7" s="78"/>
      <c r="Q7" s="45"/>
      <c r="R7" s="45"/>
      <c r="S7" s="45"/>
      <c r="T7" s="45"/>
    </row>
    <row r="8" spans="2:28" ht="12" customHeight="1">
      <c r="B8" s="40"/>
      <c r="C8" s="21"/>
      <c r="D8" s="21"/>
      <c r="E8" s="21"/>
      <c r="F8" s="21"/>
      <c r="G8" s="21"/>
      <c r="H8" s="21"/>
      <c r="I8" s="21"/>
      <c r="J8" s="21"/>
      <c r="K8" s="21"/>
      <c r="L8" s="21"/>
      <c r="M8" s="174"/>
      <c r="N8" s="174"/>
      <c r="O8" s="175"/>
      <c r="Q8" s="45"/>
      <c r="R8" s="45"/>
      <c r="S8" s="45"/>
      <c r="T8" s="45"/>
    </row>
    <row r="9" spans="2:28" s="6" customFormat="1" ht="18" customHeight="1">
      <c r="B9" s="48" t="s">
        <v>156</v>
      </c>
      <c r="C9" s="41"/>
      <c r="D9" s="42"/>
      <c r="E9" s="41"/>
      <c r="F9" s="41"/>
      <c r="G9" s="43"/>
      <c r="H9" s="41"/>
      <c r="I9" s="22"/>
      <c r="J9" s="57" t="s">
        <v>34</v>
      </c>
      <c r="K9" s="23"/>
      <c r="L9" s="23"/>
      <c r="M9" s="23"/>
      <c r="N9" s="79"/>
      <c r="O9" s="80"/>
    </row>
    <row r="10" spans="2:28" ht="24" customHeight="1">
      <c r="B10" s="158" t="s">
        <v>44</v>
      </c>
      <c r="C10" s="159"/>
      <c r="D10" s="76" t="s">
        <v>64</v>
      </c>
      <c r="E10" s="75"/>
      <c r="F10" s="75"/>
      <c r="G10" s="75"/>
      <c r="H10" s="75"/>
      <c r="I10" s="56"/>
      <c r="J10" s="72"/>
      <c r="K10" s="73"/>
      <c r="L10" s="73"/>
      <c r="M10" s="73"/>
      <c r="N10" s="73"/>
      <c r="O10" s="74"/>
    </row>
    <row r="11" spans="2:28" ht="23.25" customHeight="1">
      <c r="B11" s="170" t="s">
        <v>63</v>
      </c>
      <c r="C11" s="171"/>
      <c r="D11" s="171"/>
      <c r="E11" s="171"/>
      <c r="F11" s="171"/>
      <c r="G11" s="171"/>
      <c r="H11" s="171"/>
      <c r="I11" s="5"/>
      <c r="J11" s="167" t="s">
        <v>83</v>
      </c>
      <c r="K11" s="168"/>
      <c r="L11" s="168"/>
      <c r="M11" s="168"/>
      <c r="N11" s="168"/>
      <c r="O11" s="169"/>
    </row>
    <row r="12" spans="2:28" ht="4.5" hidden="1" customHeight="1">
      <c r="B12" s="40"/>
      <c r="C12" s="2"/>
      <c r="D12" s="2"/>
      <c r="E12" s="2"/>
      <c r="F12" s="2"/>
      <c r="G12" s="2"/>
      <c r="H12" s="2"/>
      <c r="I12" s="26" t="s">
        <v>45</v>
      </c>
      <c r="J12" s="2"/>
      <c r="K12" s="2"/>
      <c r="L12" s="2"/>
      <c r="M12" s="2"/>
      <c r="N12" s="183"/>
      <c r="O12" s="184"/>
      <c r="P12" s="5"/>
    </row>
    <row r="13" spans="2:28" ht="17.25" customHeight="1">
      <c r="B13" s="164" t="s">
        <v>93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  <c r="P13" s="30"/>
    </row>
    <row r="14" spans="2:28" s="11" customFormat="1" ht="10.15" hidden="1" customHeight="1" thickBot="1">
      <c r="B14" s="7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</row>
    <row r="15" spans="2:28" s="11" customFormat="1" ht="4.5" customHeight="1">
      <c r="B15" s="137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38"/>
      <c r="P15" s="71"/>
      <c r="Q15" s="9"/>
      <c r="W15" s="24"/>
      <c r="X15" s="24"/>
      <c r="Y15" s="24"/>
      <c r="Z15" s="24"/>
      <c r="AA15" s="24"/>
      <c r="AB15" s="37"/>
    </row>
    <row r="16" spans="2:28" s="11" customFormat="1" ht="15.75" customHeight="1">
      <c r="B16" s="185" t="s">
        <v>78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P16" s="24"/>
      <c r="W16" s="24"/>
      <c r="X16" s="24"/>
      <c r="Y16" s="24"/>
      <c r="Z16" s="24"/>
      <c r="AA16" s="24"/>
      <c r="AB16" s="24"/>
    </row>
    <row r="17" spans="2:23" ht="13.5" customHeight="1">
      <c r="B17" s="161" t="s">
        <v>11</v>
      </c>
      <c r="C17" s="161"/>
      <c r="D17" s="161"/>
      <c r="E17" s="161"/>
      <c r="F17" s="161"/>
      <c r="G17" s="161"/>
      <c r="H17" s="162"/>
      <c r="I17" s="29"/>
      <c r="J17" s="162" t="s">
        <v>139</v>
      </c>
      <c r="K17" s="192"/>
      <c r="L17" s="192"/>
      <c r="M17" s="192"/>
      <c r="N17" s="192"/>
      <c r="O17" s="193"/>
      <c r="P17" s="46"/>
      <c r="Q17" s="5"/>
      <c r="R17" s="5"/>
      <c r="S17" s="5"/>
      <c r="T17" s="5"/>
      <c r="U17" s="5"/>
      <c r="V17" s="5"/>
    </row>
    <row r="18" spans="2:23" ht="12.95" customHeight="1">
      <c r="B18" s="163" t="s">
        <v>17</v>
      </c>
      <c r="C18" s="163"/>
      <c r="D18" s="160" t="s">
        <v>7</v>
      </c>
      <c r="E18" s="160"/>
      <c r="F18" s="114"/>
      <c r="G18" s="128" t="s">
        <v>159</v>
      </c>
      <c r="H18" s="131" t="s">
        <v>168</v>
      </c>
      <c r="I18" s="12"/>
      <c r="J18" s="163" t="s">
        <v>17</v>
      </c>
      <c r="K18" s="163"/>
      <c r="L18" s="160" t="s">
        <v>7</v>
      </c>
      <c r="M18" s="160"/>
      <c r="N18" s="115" t="s">
        <v>152</v>
      </c>
      <c r="O18" s="130" t="s">
        <v>168</v>
      </c>
      <c r="P18" s="46"/>
      <c r="Q18" s="182"/>
      <c r="R18" s="182"/>
      <c r="S18" s="200"/>
      <c r="T18" s="200"/>
      <c r="U18" s="69"/>
      <c r="V18" s="70"/>
    </row>
    <row r="19" spans="2:23" ht="12.95" customHeight="1">
      <c r="B19" s="190" t="s">
        <v>9</v>
      </c>
      <c r="C19" s="191"/>
      <c r="D19" s="188" t="s">
        <v>0</v>
      </c>
      <c r="E19" s="189"/>
      <c r="F19" s="117">
        <v>300</v>
      </c>
      <c r="G19" s="83">
        <f>44000+4000</f>
        <v>48000</v>
      </c>
      <c r="H19" s="44">
        <f t="shared" ref="H19:H21" si="0">G19-200</f>
        <v>47800</v>
      </c>
      <c r="I19" s="12"/>
      <c r="J19" s="196" t="s">
        <v>146</v>
      </c>
      <c r="K19" s="197"/>
      <c r="L19" s="148" t="s">
        <v>147</v>
      </c>
      <c r="M19" s="149"/>
      <c r="N19" s="99">
        <f>45700+2500</f>
        <v>48200</v>
      </c>
      <c r="O19" s="38">
        <f t="shared" ref="O19:O41" si="1">N19-200</f>
        <v>48000</v>
      </c>
      <c r="P19" s="46"/>
      <c r="Q19" s="182"/>
      <c r="R19" s="182"/>
      <c r="S19" s="202"/>
      <c r="T19" s="202"/>
      <c r="U19" s="69"/>
      <c r="V19" s="70"/>
    </row>
    <row r="20" spans="2:23" ht="12.95" customHeight="1">
      <c r="B20" s="190" t="s">
        <v>32</v>
      </c>
      <c r="C20" s="191"/>
      <c r="D20" s="188" t="s">
        <v>0</v>
      </c>
      <c r="E20" s="189"/>
      <c r="F20" s="117">
        <v>300</v>
      </c>
      <c r="G20" s="93">
        <f>44500+3000-600</f>
        <v>46900</v>
      </c>
      <c r="H20" s="44">
        <f t="shared" si="0"/>
        <v>46700</v>
      </c>
      <c r="I20" s="12"/>
      <c r="J20" s="196" t="s">
        <v>107</v>
      </c>
      <c r="K20" s="197"/>
      <c r="L20" s="148" t="s">
        <v>30</v>
      </c>
      <c r="M20" s="149"/>
      <c r="N20" s="99">
        <v>48500</v>
      </c>
      <c r="O20" s="38">
        <f t="shared" si="1"/>
        <v>48300</v>
      </c>
      <c r="P20" s="46"/>
      <c r="Q20" s="182"/>
      <c r="R20" s="182"/>
      <c r="S20" s="201"/>
      <c r="T20" s="201"/>
      <c r="U20" s="69"/>
      <c r="V20" s="70"/>
    </row>
    <row r="21" spans="2:23" ht="12.95" customHeight="1">
      <c r="B21" s="190" t="s">
        <v>31</v>
      </c>
      <c r="C21" s="191"/>
      <c r="D21" s="188" t="s">
        <v>121</v>
      </c>
      <c r="E21" s="189"/>
      <c r="F21" s="117">
        <v>300</v>
      </c>
      <c r="G21" s="93">
        <f>46700</f>
        <v>46700</v>
      </c>
      <c r="H21" s="44">
        <f t="shared" si="0"/>
        <v>46500</v>
      </c>
      <c r="I21" s="12"/>
      <c r="J21" s="196" t="s">
        <v>125</v>
      </c>
      <c r="K21" s="197"/>
      <c r="L21" s="148" t="s">
        <v>126</v>
      </c>
      <c r="M21" s="149"/>
      <c r="N21" s="99">
        <f>N20</f>
        <v>48500</v>
      </c>
      <c r="O21" s="38">
        <f t="shared" si="1"/>
        <v>48300</v>
      </c>
      <c r="P21" s="5"/>
      <c r="Q21" s="182"/>
      <c r="R21" s="182"/>
      <c r="S21" s="201"/>
      <c r="T21" s="201"/>
      <c r="U21" s="69"/>
      <c r="V21" s="70"/>
    </row>
    <row r="22" spans="2:23" ht="12.95" customHeight="1">
      <c r="B22" s="190" t="s">
        <v>31</v>
      </c>
      <c r="C22" s="191"/>
      <c r="D22" s="188" t="s">
        <v>124</v>
      </c>
      <c r="E22" s="189"/>
      <c r="F22" s="117">
        <v>300</v>
      </c>
      <c r="G22" s="93">
        <f>46700</f>
        <v>46700</v>
      </c>
      <c r="H22" s="44">
        <f t="shared" ref="H22" si="2">G22-200</f>
        <v>46500</v>
      </c>
      <c r="I22" s="12"/>
      <c r="J22" s="196" t="s">
        <v>1</v>
      </c>
      <c r="K22" s="197"/>
      <c r="L22" s="148" t="s">
        <v>30</v>
      </c>
      <c r="M22" s="149"/>
      <c r="N22" s="99">
        <f>N21</f>
        <v>48500</v>
      </c>
      <c r="O22" s="38">
        <f t="shared" si="1"/>
        <v>48300</v>
      </c>
      <c r="P22" s="5"/>
      <c r="Q22" s="182"/>
      <c r="R22" s="182"/>
      <c r="S22" s="200"/>
      <c r="T22" s="200"/>
      <c r="U22" s="95"/>
      <c r="V22" s="70"/>
      <c r="W22" s="5"/>
    </row>
    <row r="23" spans="2:23" ht="12.95" customHeight="1">
      <c r="B23" s="190" t="s">
        <v>19</v>
      </c>
      <c r="C23" s="191"/>
      <c r="D23" s="188" t="s">
        <v>25</v>
      </c>
      <c r="E23" s="189"/>
      <c r="F23" s="117">
        <v>300</v>
      </c>
      <c r="G23" s="93">
        <v>46500</v>
      </c>
      <c r="H23" s="44">
        <f t="shared" ref="H22:H23" si="3">G23-200</f>
        <v>46300</v>
      </c>
      <c r="I23" s="12"/>
      <c r="J23" s="196" t="s">
        <v>98</v>
      </c>
      <c r="K23" s="197"/>
      <c r="L23" s="148" t="s">
        <v>105</v>
      </c>
      <c r="M23" s="149"/>
      <c r="N23" s="84">
        <f>44700+3300</f>
        <v>48000</v>
      </c>
      <c r="O23" s="52">
        <f t="shared" si="1"/>
        <v>47800</v>
      </c>
      <c r="P23" s="5"/>
      <c r="Q23" s="182"/>
      <c r="R23" s="182"/>
      <c r="S23" s="181"/>
      <c r="T23" s="181"/>
      <c r="U23" s="69"/>
      <c r="V23" s="70"/>
      <c r="W23" s="5"/>
    </row>
    <row r="24" spans="2:23" ht="12.95" customHeight="1">
      <c r="B24" s="190" t="s">
        <v>20</v>
      </c>
      <c r="C24" s="191"/>
      <c r="D24" s="188" t="s">
        <v>117</v>
      </c>
      <c r="E24" s="189"/>
      <c r="F24" s="117">
        <v>300</v>
      </c>
      <c r="G24" s="93">
        <f>G23</f>
        <v>46500</v>
      </c>
      <c r="H24" s="44">
        <f>G24-200</f>
        <v>46300</v>
      </c>
      <c r="I24" s="12"/>
      <c r="J24" s="196" t="s">
        <v>98</v>
      </c>
      <c r="K24" s="197"/>
      <c r="L24" s="194" t="s">
        <v>30</v>
      </c>
      <c r="M24" s="195"/>
      <c r="N24" s="99">
        <f>N22</f>
        <v>48500</v>
      </c>
      <c r="O24" s="38">
        <f t="shared" si="1"/>
        <v>48300</v>
      </c>
      <c r="P24" s="5"/>
      <c r="Q24" s="182"/>
      <c r="R24" s="182"/>
      <c r="S24" s="181"/>
      <c r="T24" s="181"/>
      <c r="U24" s="69"/>
      <c r="V24" s="70"/>
      <c r="W24" s="5"/>
    </row>
    <row r="25" spans="2:23" ht="12.95" customHeight="1">
      <c r="B25" s="190" t="s">
        <v>23</v>
      </c>
      <c r="C25" s="191"/>
      <c r="D25" s="188" t="s">
        <v>30</v>
      </c>
      <c r="E25" s="189"/>
      <c r="F25" s="117">
        <v>300</v>
      </c>
      <c r="G25" s="93">
        <f>G24</f>
        <v>46500</v>
      </c>
      <c r="H25" s="44">
        <f>G25-200</f>
        <v>46300</v>
      </c>
      <c r="I25" s="12"/>
      <c r="J25" s="135" t="s">
        <v>162</v>
      </c>
      <c r="K25" s="136"/>
      <c r="L25" s="194" t="s">
        <v>163</v>
      </c>
      <c r="M25" s="195"/>
      <c r="N25" s="99">
        <f>48800+500</f>
        <v>49300</v>
      </c>
      <c r="O25" s="38">
        <f t="shared" si="1"/>
        <v>49100</v>
      </c>
      <c r="P25" s="90"/>
      <c r="Q25" s="182"/>
      <c r="R25" s="182"/>
      <c r="S25" s="181"/>
      <c r="T25" s="181"/>
      <c r="U25" s="69"/>
      <c r="V25" s="70"/>
      <c r="W25" s="5"/>
    </row>
    <row r="26" spans="2:23" ht="12.95" customHeight="1">
      <c r="B26" s="198" t="s">
        <v>157</v>
      </c>
      <c r="C26" s="199"/>
      <c r="D26" s="203" t="s">
        <v>118</v>
      </c>
      <c r="E26" s="204"/>
      <c r="F26" s="117">
        <v>300</v>
      </c>
      <c r="G26" s="55">
        <f>43000+3600</f>
        <v>46600</v>
      </c>
      <c r="H26" s="44">
        <f>G26-200</f>
        <v>46400</v>
      </c>
      <c r="I26" s="12"/>
      <c r="J26" s="196" t="s">
        <v>140</v>
      </c>
      <c r="K26" s="197"/>
      <c r="L26" s="194" t="s">
        <v>40</v>
      </c>
      <c r="M26" s="195"/>
      <c r="N26" s="84">
        <f>N23</f>
        <v>48000</v>
      </c>
      <c r="O26" s="38">
        <f t="shared" si="1"/>
        <v>47800</v>
      </c>
      <c r="P26" s="5"/>
      <c r="Q26" s="182"/>
      <c r="R26" s="182"/>
      <c r="S26" s="181"/>
      <c r="T26" s="181"/>
      <c r="U26" s="69"/>
      <c r="V26" s="70"/>
      <c r="W26" s="5"/>
    </row>
    <row r="27" spans="2:23" ht="13.5" customHeight="1">
      <c r="B27" s="190" t="s">
        <v>119</v>
      </c>
      <c r="C27" s="191"/>
      <c r="D27" s="188" t="s">
        <v>158</v>
      </c>
      <c r="E27" s="189"/>
      <c r="F27" s="117">
        <v>300</v>
      </c>
      <c r="G27" s="83">
        <v>46500</v>
      </c>
      <c r="H27" s="44">
        <f>G27-200</f>
        <v>46300</v>
      </c>
      <c r="I27" s="12"/>
      <c r="J27" s="196" t="s">
        <v>140</v>
      </c>
      <c r="K27" s="197"/>
      <c r="L27" s="194" t="str">
        <f>L29</f>
        <v>1500/2000х6000</v>
      </c>
      <c r="M27" s="195"/>
      <c r="N27" s="99">
        <f>N24</f>
        <v>48500</v>
      </c>
      <c r="O27" s="38">
        <f t="shared" si="1"/>
        <v>48300</v>
      </c>
      <c r="P27" s="5"/>
      <c r="Q27" s="182"/>
      <c r="R27" s="182"/>
      <c r="S27" s="181"/>
      <c r="T27" s="181"/>
      <c r="U27" s="96"/>
      <c r="V27" s="70"/>
      <c r="W27" s="5"/>
    </row>
    <row r="28" spans="2:23" ht="14.25" customHeight="1">
      <c r="B28" s="190" t="s">
        <v>88</v>
      </c>
      <c r="C28" s="191"/>
      <c r="D28" s="188" t="s">
        <v>94</v>
      </c>
      <c r="E28" s="189"/>
      <c r="F28" s="117">
        <v>300</v>
      </c>
      <c r="G28" s="83">
        <f>G27</f>
        <v>46500</v>
      </c>
      <c r="H28" s="44">
        <f>G28-200</f>
        <v>46300</v>
      </c>
      <c r="I28" s="12"/>
      <c r="J28" s="196" t="s">
        <v>3</v>
      </c>
      <c r="K28" s="197"/>
      <c r="L28" s="194" t="s">
        <v>40</v>
      </c>
      <c r="M28" s="195"/>
      <c r="N28" s="84">
        <f>N26</f>
        <v>48000</v>
      </c>
      <c r="O28" s="38">
        <f t="shared" si="1"/>
        <v>47800</v>
      </c>
      <c r="P28" s="5"/>
      <c r="Q28" s="182"/>
      <c r="R28" s="182"/>
      <c r="S28" s="181"/>
      <c r="T28" s="181"/>
      <c r="U28" s="97"/>
      <c r="V28" s="98"/>
      <c r="W28" s="5"/>
    </row>
    <row r="29" spans="2:23" s="11" customFormat="1" ht="12.95" customHeight="1">
      <c r="B29" s="198" t="s">
        <v>122</v>
      </c>
      <c r="C29" s="199"/>
      <c r="D29" s="188" t="s">
        <v>123</v>
      </c>
      <c r="E29" s="189"/>
      <c r="F29" s="117">
        <v>300</v>
      </c>
      <c r="G29" s="84">
        <f>G26</f>
        <v>46600</v>
      </c>
      <c r="H29" s="44">
        <f>G29</f>
        <v>46600</v>
      </c>
      <c r="I29" s="13"/>
      <c r="J29" s="196" t="s">
        <v>3</v>
      </c>
      <c r="K29" s="197"/>
      <c r="L29" s="194" t="s">
        <v>94</v>
      </c>
      <c r="M29" s="195"/>
      <c r="N29" s="52">
        <f>N27</f>
        <v>48500</v>
      </c>
      <c r="O29" s="38">
        <f t="shared" si="1"/>
        <v>48300</v>
      </c>
      <c r="Q29" s="182"/>
      <c r="R29" s="182"/>
      <c r="S29" s="200"/>
      <c r="T29" s="200"/>
      <c r="U29" s="69"/>
      <c r="V29" s="70"/>
      <c r="W29" s="9"/>
    </row>
    <row r="30" spans="2:23" s="11" customFormat="1" ht="12.95" customHeight="1">
      <c r="B30" s="198" t="s">
        <v>2</v>
      </c>
      <c r="C30" s="199"/>
      <c r="D30" s="188" t="s">
        <v>89</v>
      </c>
      <c r="E30" s="189"/>
      <c r="F30" s="117">
        <v>300</v>
      </c>
      <c r="G30" s="52">
        <f>G28</f>
        <v>46500</v>
      </c>
      <c r="H30" s="94">
        <f>G30-200</f>
        <v>46300</v>
      </c>
      <c r="I30" s="13"/>
      <c r="J30" s="196" t="s">
        <v>18</v>
      </c>
      <c r="K30" s="197"/>
      <c r="L30" s="148" t="s">
        <v>96</v>
      </c>
      <c r="M30" s="149"/>
      <c r="N30" s="99">
        <f>48500+1000</f>
        <v>49500</v>
      </c>
      <c r="O30" s="38">
        <f t="shared" si="1"/>
        <v>49300</v>
      </c>
      <c r="Q30" s="182"/>
      <c r="R30" s="182"/>
      <c r="S30" s="200"/>
      <c r="T30" s="200"/>
      <c r="U30" s="96"/>
      <c r="V30" s="70"/>
      <c r="W30" s="9"/>
    </row>
    <row r="31" spans="2:23" s="11" customFormat="1" ht="12.95" customHeight="1">
      <c r="B31" s="198" t="s">
        <v>5</v>
      </c>
      <c r="C31" s="199"/>
      <c r="D31" s="188" t="s">
        <v>39</v>
      </c>
      <c r="E31" s="189"/>
      <c r="F31" s="117">
        <v>300</v>
      </c>
      <c r="G31" s="38">
        <f t="shared" ref="G31" si="4">G30</f>
        <v>46500</v>
      </c>
      <c r="H31" s="44">
        <f>G31-200</f>
        <v>46300</v>
      </c>
      <c r="I31" s="13"/>
      <c r="J31" s="196" t="s">
        <v>95</v>
      </c>
      <c r="K31" s="197"/>
      <c r="L31" s="148" t="s">
        <v>105</v>
      </c>
      <c r="M31" s="149"/>
      <c r="N31" s="84">
        <f>47700+1300</f>
        <v>49000</v>
      </c>
      <c r="O31" s="38">
        <f t="shared" si="1"/>
        <v>48800</v>
      </c>
      <c r="Q31" s="182"/>
      <c r="R31" s="182"/>
      <c r="S31" s="200"/>
      <c r="T31" s="200"/>
      <c r="U31" s="69"/>
      <c r="V31" s="70"/>
      <c r="W31" s="9"/>
    </row>
    <row r="32" spans="2:23" s="11" customFormat="1" ht="12.95" customHeight="1">
      <c r="B32" s="198" t="s">
        <v>134</v>
      </c>
      <c r="C32" s="199"/>
      <c r="D32" s="188" t="s">
        <v>132</v>
      </c>
      <c r="E32" s="189"/>
      <c r="F32" s="117">
        <v>300</v>
      </c>
      <c r="G32" s="52" t="s">
        <v>132</v>
      </c>
      <c r="H32" s="94" t="str">
        <f>G32</f>
        <v>под заказ</v>
      </c>
      <c r="I32" s="13"/>
      <c r="J32" s="196" t="s">
        <v>95</v>
      </c>
      <c r="K32" s="197"/>
      <c r="L32" s="148" t="str">
        <f>L35</f>
        <v>1500/2000х6000</v>
      </c>
      <c r="M32" s="149"/>
      <c r="N32" s="99">
        <f>49800</f>
        <v>49800</v>
      </c>
      <c r="O32" s="38">
        <f t="shared" si="1"/>
        <v>49600</v>
      </c>
      <c r="Q32" s="182"/>
      <c r="R32" s="182"/>
      <c r="S32" s="200"/>
      <c r="T32" s="200"/>
      <c r="U32" s="96"/>
      <c r="V32" s="70"/>
      <c r="W32" s="9"/>
    </row>
    <row r="33" spans="2:23" s="11" customFormat="1" ht="12.95" customHeight="1">
      <c r="B33" s="198" t="s">
        <v>82</v>
      </c>
      <c r="C33" s="199"/>
      <c r="D33" s="188" t="s">
        <v>96</v>
      </c>
      <c r="E33" s="189"/>
      <c r="F33" s="117">
        <v>300</v>
      </c>
      <c r="G33" s="85">
        <f>43500+3000</f>
        <v>46500</v>
      </c>
      <c r="H33" s="44">
        <f>G33-200</f>
        <v>46300</v>
      </c>
      <c r="I33" s="13"/>
      <c r="J33" s="196" t="s">
        <v>97</v>
      </c>
      <c r="K33" s="197"/>
      <c r="L33" s="148" t="s">
        <v>28</v>
      </c>
      <c r="M33" s="149"/>
      <c r="N33" s="85">
        <f>N32</f>
        <v>49800</v>
      </c>
      <c r="O33" s="38">
        <f t="shared" si="1"/>
        <v>49600</v>
      </c>
      <c r="Q33" s="182"/>
      <c r="R33" s="182"/>
      <c r="S33" s="200"/>
      <c r="T33" s="200"/>
      <c r="U33" s="92"/>
      <c r="V33" s="70"/>
      <c r="W33" s="9"/>
    </row>
    <row r="34" spans="2:23" s="11" customFormat="1" ht="14.1" customHeight="1">
      <c r="B34" s="198" t="s">
        <v>18</v>
      </c>
      <c r="C34" s="199"/>
      <c r="D34" s="188" t="s">
        <v>81</v>
      </c>
      <c r="E34" s="189"/>
      <c r="F34" s="117">
        <v>300</v>
      </c>
      <c r="G34" s="38">
        <f>G33</f>
        <v>46500</v>
      </c>
      <c r="H34" s="44">
        <f>G34</f>
        <v>46500</v>
      </c>
      <c r="I34" s="13"/>
      <c r="J34" s="196" t="s">
        <v>141</v>
      </c>
      <c r="K34" s="197"/>
      <c r="L34" s="148" t="str">
        <f>L31</f>
        <v>1550-2500х6000-12000</v>
      </c>
      <c r="M34" s="149"/>
      <c r="N34" s="84">
        <f>N31</f>
        <v>49000</v>
      </c>
      <c r="O34" s="38">
        <f t="shared" si="1"/>
        <v>48800</v>
      </c>
      <c r="Q34" s="182"/>
      <c r="R34" s="182"/>
      <c r="S34" s="200"/>
      <c r="T34" s="200"/>
      <c r="U34" s="92"/>
      <c r="V34" s="70"/>
      <c r="W34" s="9"/>
    </row>
    <row r="35" spans="2:23" s="11" customFormat="1" ht="14.25" customHeight="1">
      <c r="B35" s="198" t="s">
        <v>8</v>
      </c>
      <c r="C35" s="199"/>
      <c r="D35" s="218" t="s">
        <v>40</v>
      </c>
      <c r="E35" s="219"/>
      <c r="F35" s="117">
        <v>300</v>
      </c>
      <c r="G35" s="55">
        <f>47000</f>
        <v>47000</v>
      </c>
      <c r="H35" s="27">
        <f t="shared" ref="H35" si="5">G35-200-100</f>
        <v>46700</v>
      </c>
      <c r="I35" s="13"/>
      <c r="J35" s="196" t="s">
        <v>104</v>
      </c>
      <c r="K35" s="197"/>
      <c r="L35" s="144" t="str">
        <f>L29</f>
        <v>1500/2000х6000</v>
      </c>
      <c r="M35" s="145"/>
      <c r="N35" s="99">
        <f t="shared" ref="N35:N41" si="6">N33</f>
        <v>49800</v>
      </c>
      <c r="O35" s="38">
        <f t="shared" si="1"/>
        <v>49600</v>
      </c>
      <c r="Q35" s="182"/>
      <c r="R35" s="182"/>
      <c r="S35" s="200"/>
      <c r="T35" s="200"/>
      <c r="U35" s="96"/>
      <c r="V35" s="70"/>
      <c r="W35" s="9"/>
    </row>
    <row r="36" spans="2:23" s="11" customFormat="1" ht="15" customHeight="1">
      <c r="B36" s="198" t="s">
        <v>14</v>
      </c>
      <c r="C36" s="199"/>
      <c r="D36" s="188" t="s">
        <v>92</v>
      </c>
      <c r="E36" s="189"/>
      <c r="F36" s="117">
        <v>300</v>
      </c>
      <c r="G36" s="39">
        <f>G35</f>
        <v>47000</v>
      </c>
      <c r="H36" s="27">
        <f>G36-200-100</f>
        <v>46700</v>
      </c>
      <c r="I36" s="13"/>
      <c r="J36" s="196" t="s">
        <v>106</v>
      </c>
      <c r="K36" s="197"/>
      <c r="L36" s="148" t="str">
        <f>L31</f>
        <v>1550-2500х6000-12000</v>
      </c>
      <c r="M36" s="149"/>
      <c r="N36" s="84">
        <f t="shared" si="6"/>
        <v>49000</v>
      </c>
      <c r="O36" s="38">
        <f t="shared" si="1"/>
        <v>48800</v>
      </c>
      <c r="Q36" s="182"/>
      <c r="R36" s="182"/>
      <c r="S36" s="200"/>
      <c r="T36" s="200"/>
      <c r="U36" s="69"/>
      <c r="V36" s="70"/>
      <c r="W36" s="9"/>
    </row>
    <row r="37" spans="2:23" s="11" customFormat="1" ht="12" customHeight="1">
      <c r="B37" s="198" t="s">
        <v>127</v>
      </c>
      <c r="C37" s="199"/>
      <c r="D37" s="188" t="s">
        <v>128</v>
      </c>
      <c r="E37" s="189"/>
      <c r="F37" s="117">
        <v>300</v>
      </c>
      <c r="G37" s="39">
        <f>G36</f>
        <v>47000</v>
      </c>
      <c r="H37" s="27">
        <f>G37-200-100</f>
        <v>46700</v>
      </c>
      <c r="I37" s="28"/>
      <c r="J37" s="196" t="s">
        <v>106</v>
      </c>
      <c r="K37" s="197"/>
      <c r="L37" s="148" t="s">
        <v>103</v>
      </c>
      <c r="M37" s="149"/>
      <c r="N37" s="99">
        <f t="shared" si="6"/>
        <v>49800</v>
      </c>
      <c r="O37" s="38">
        <f t="shared" si="1"/>
        <v>49600</v>
      </c>
      <c r="Q37" s="9"/>
      <c r="R37" s="9"/>
      <c r="S37" s="9"/>
      <c r="T37" s="9"/>
      <c r="U37" s="9"/>
      <c r="V37" s="9"/>
      <c r="W37" s="9"/>
    </row>
    <row r="38" spans="2:23" s="11" customFormat="1" ht="15" customHeight="1">
      <c r="B38" s="198" t="s">
        <v>79</v>
      </c>
      <c r="C38" s="199"/>
      <c r="D38" s="188" t="s">
        <v>40</v>
      </c>
      <c r="E38" s="189"/>
      <c r="F38" s="117">
        <v>300</v>
      </c>
      <c r="G38" s="84">
        <f>G35</f>
        <v>47000</v>
      </c>
      <c r="H38" s="53">
        <f t="shared" ref="H38:H41" si="7">G38-200-100</f>
        <v>46700</v>
      </c>
      <c r="I38" s="13"/>
      <c r="J38" s="210" t="s">
        <v>102</v>
      </c>
      <c r="K38" s="211"/>
      <c r="L38" s="232" t="str">
        <f>L36</f>
        <v>1550-2500х6000-12000</v>
      </c>
      <c r="M38" s="233"/>
      <c r="N38" s="84">
        <f t="shared" si="6"/>
        <v>49000</v>
      </c>
      <c r="O38" s="38">
        <f t="shared" si="1"/>
        <v>48800</v>
      </c>
      <c r="Q38" s="182"/>
      <c r="R38" s="182"/>
      <c r="S38" s="200"/>
      <c r="T38" s="200"/>
      <c r="U38" s="69"/>
      <c r="V38" s="70"/>
      <c r="W38" s="9"/>
    </row>
    <row r="39" spans="2:23" s="11" customFormat="1" ht="13.5" customHeight="1">
      <c r="B39" s="198" t="s">
        <v>52</v>
      </c>
      <c r="C39" s="199"/>
      <c r="D39" s="188" t="s">
        <v>53</v>
      </c>
      <c r="E39" s="189"/>
      <c r="F39" s="117">
        <v>300</v>
      </c>
      <c r="G39" s="52">
        <f>44500+3300</f>
        <v>47800</v>
      </c>
      <c r="H39" s="81">
        <f>G39</f>
        <v>47800</v>
      </c>
      <c r="I39" s="13"/>
      <c r="J39" s="210" t="s">
        <v>102</v>
      </c>
      <c r="K39" s="211"/>
      <c r="L39" s="148" t="s">
        <v>101</v>
      </c>
      <c r="M39" s="149"/>
      <c r="N39" s="99">
        <f t="shared" si="6"/>
        <v>49800</v>
      </c>
      <c r="O39" s="38">
        <f t="shared" si="1"/>
        <v>49600</v>
      </c>
      <c r="P39" s="9"/>
      <c r="Q39" s="261"/>
      <c r="R39" s="261"/>
      <c r="S39" s="260"/>
      <c r="T39" s="260"/>
      <c r="U39" s="69"/>
      <c r="V39" s="70"/>
    </row>
    <row r="40" spans="2:23" s="11" customFormat="1" ht="15" customHeight="1">
      <c r="B40" s="198" t="s">
        <v>6</v>
      </c>
      <c r="C40" s="199"/>
      <c r="D40" s="188" t="s">
        <v>40</v>
      </c>
      <c r="E40" s="189"/>
      <c r="F40" s="117">
        <v>300</v>
      </c>
      <c r="G40" s="55">
        <f>G38</f>
        <v>47000</v>
      </c>
      <c r="H40" s="53">
        <f t="shared" si="7"/>
        <v>46700</v>
      </c>
      <c r="I40" s="13"/>
      <c r="J40" s="196" t="s">
        <v>21</v>
      </c>
      <c r="K40" s="197"/>
      <c r="L40" s="148" t="s">
        <v>145</v>
      </c>
      <c r="M40" s="149"/>
      <c r="N40" s="84">
        <f t="shared" si="6"/>
        <v>49000</v>
      </c>
      <c r="O40" s="38">
        <f t="shared" si="1"/>
        <v>48800</v>
      </c>
      <c r="P40" s="9"/>
      <c r="Q40" s="261"/>
      <c r="R40" s="261"/>
      <c r="S40" s="260"/>
      <c r="T40" s="260"/>
      <c r="U40" s="69"/>
      <c r="V40" s="70"/>
    </row>
    <row r="41" spans="2:23" s="11" customFormat="1" ht="12.75" customHeight="1">
      <c r="B41" s="198" t="s">
        <v>91</v>
      </c>
      <c r="C41" s="199"/>
      <c r="D41" s="188" t="s">
        <v>68</v>
      </c>
      <c r="E41" s="189"/>
      <c r="F41" s="117">
        <v>300</v>
      </c>
      <c r="G41" s="52">
        <f>G39</f>
        <v>47800</v>
      </c>
      <c r="H41" s="27">
        <f t="shared" si="7"/>
        <v>47500</v>
      </c>
      <c r="I41" s="13"/>
      <c r="J41" s="208" t="s">
        <v>21</v>
      </c>
      <c r="K41" s="209"/>
      <c r="L41" s="144" t="s">
        <v>103</v>
      </c>
      <c r="M41" s="145"/>
      <c r="N41" s="99">
        <f t="shared" si="6"/>
        <v>49800</v>
      </c>
      <c r="O41" s="38">
        <f t="shared" si="1"/>
        <v>49600</v>
      </c>
      <c r="P41" s="9"/>
      <c r="Q41" s="261"/>
      <c r="R41" s="261"/>
      <c r="S41" s="260"/>
      <c r="T41" s="260"/>
      <c r="U41" s="91"/>
      <c r="V41" s="70"/>
    </row>
    <row r="42" spans="2:23" s="11" customFormat="1" ht="15" customHeight="1">
      <c r="B42" s="198" t="s">
        <v>84</v>
      </c>
      <c r="C42" s="199"/>
      <c r="D42" s="188" t="s">
        <v>68</v>
      </c>
      <c r="E42" s="189"/>
      <c r="F42" s="117">
        <v>300</v>
      </c>
      <c r="G42" s="39">
        <f>G41</f>
        <v>47800</v>
      </c>
      <c r="H42" s="81">
        <f t="shared" ref="H42" si="8">G42-200-100</f>
        <v>47500</v>
      </c>
      <c r="I42" s="13"/>
      <c r="J42" s="208" t="s">
        <v>112</v>
      </c>
      <c r="K42" s="209"/>
      <c r="L42" s="144" t="s">
        <v>28</v>
      </c>
      <c r="M42" s="145"/>
      <c r="N42" s="99">
        <f>53500+3000</f>
        <v>56500</v>
      </c>
      <c r="O42" s="38">
        <f t="shared" ref="O42" si="9">N42-200</f>
        <v>56300</v>
      </c>
      <c r="P42" s="9"/>
      <c r="Q42" s="182"/>
      <c r="R42" s="182"/>
      <c r="S42" s="200"/>
      <c r="T42" s="200"/>
      <c r="U42" s="91"/>
      <c r="V42" s="70"/>
    </row>
    <row r="43" spans="2:23" s="11" customFormat="1" ht="15" customHeight="1">
      <c r="B43" s="198" t="s">
        <v>4</v>
      </c>
      <c r="C43" s="199"/>
      <c r="D43" s="188" t="s">
        <v>90</v>
      </c>
      <c r="E43" s="189"/>
      <c r="F43" s="117">
        <v>300</v>
      </c>
      <c r="G43" s="55">
        <f>G40</f>
        <v>47000</v>
      </c>
      <c r="H43" s="53">
        <f t="shared" ref="H43:H45" si="10">G43-200-100</f>
        <v>46700</v>
      </c>
      <c r="I43" s="13"/>
      <c r="J43" s="208" t="s">
        <v>99</v>
      </c>
      <c r="K43" s="209"/>
      <c r="L43" s="144" t="s">
        <v>28</v>
      </c>
      <c r="M43" s="145"/>
      <c r="N43" s="99">
        <f>N42</f>
        <v>56500</v>
      </c>
      <c r="O43" s="38">
        <f t="shared" ref="O43" si="11">N43-200</f>
        <v>56300</v>
      </c>
      <c r="P43" s="9"/>
      <c r="Q43" s="182"/>
      <c r="R43" s="182"/>
      <c r="S43" s="200"/>
      <c r="T43" s="200"/>
      <c r="U43" s="91"/>
      <c r="V43" s="70"/>
    </row>
    <row r="44" spans="2:23" s="11" customFormat="1" ht="17.25" customHeight="1">
      <c r="B44" s="198" t="s">
        <v>26</v>
      </c>
      <c r="C44" s="199"/>
      <c r="D44" s="188" t="s">
        <v>43</v>
      </c>
      <c r="E44" s="189"/>
      <c r="F44" s="117">
        <v>300</v>
      </c>
      <c r="G44" s="39">
        <f>G42</f>
        <v>47800</v>
      </c>
      <c r="H44" s="27">
        <f t="shared" si="10"/>
        <v>47500</v>
      </c>
      <c r="I44" s="13"/>
      <c r="J44" s="196" t="s">
        <v>113</v>
      </c>
      <c r="K44" s="197"/>
      <c r="L44" s="148" t="s">
        <v>114</v>
      </c>
      <c r="M44" s="149"/>
      <c r="N44" s="99">
        <f>N43</f>
        <v>56500</v>
      </c>
      <c r="O44" s="38">
        <f>N44-200</f>
        <v>56300</v>
      </c>
      <c r="P44" s="9"/>
    </row>
    <row r="45" spans="2:23" s="11" customFormat="1" ht="15.75" customHeight="1">
      <c r="B45" s="198" t="s">
        <v>21</v>
      </c>
      <c r="C45" s="199"/>
      <c r="D45" s="188" t="s">
        <v>33</v>
      </c>
      <c r="E45" s="189"/>
      <c r="F45" s="117">
        <v>300</v>
      </c>
      <c r="G45" s="55">
        <f>G43</f>
        <v>47000</v>
      </c>
      <c r="H45" s="123">
        <f t="shared" si="10"/>
        <v>46700</v>
      </c>
      <c r="I45" s="13"/>
      <c r="J45" s="196" t="s">
        <v>143</v>
      </c>
      <c r="K45" s="197"/>
      <c r="L45" s="148" t="s">
        <v>144</v>
      </c>
      <c r="M45" s="149"/>
      <c r="N45" s="84">
        <v>30000</v>
      </c>
      <c r="O45" s="84">
        <f>N45-200</f>
        <v>29800</v>
      </c>
    </row>
    <row r="46" spans="2:23" s="11" customFormat="1" ht="13.5" customHeight="1">
      <c r="B46" s="190" t="s">
        <v>75</v>
      </c>
      <c r="C46" s="191"/>
      <c r="D46" s="188" t="s">
        <v>39</v>
      </c>
      <c r="E46" s="189"/>
      <c r="F46" s="117">
        <v>300</v>
      </c>
      <c r="G46" s="52">
        <f>52000+3000</f>
        <v>55000</v>
      </c>
      <c r="H46" s="100">
        <f>G46-300</f>
        <v>54700</v>
      </c>
      <c r="I46" s="13"/>
      <c r="J46" s="141" t="s">
        <v>137</v>
      </c>
      <c r="K46" s="142"/>
      <c r="L46" s="142"/>
      <c r="M46" s="142"/>
      <c r="N46" s="142"/>
      <c r="O46" s="143"/>
    </row>
    <row r="47" spans="2:23" s="11" customFormat="1" ht="13.5" customHeight="1">
      <c r="B47" s="190" t="s">
        <v>46</v>
      </c>
      <c r="C47" s="191"/>
      <c r="D47" s="188" t="s">
        <v>39</v>
      </c>
      <c r="E47" s="189"/>
      <c r="F47" s="117">
        <v>300</v>
      </c>
      <c r="G47" s="52">
        <f>G46</f>
        <v>55000</v>
      </c>
      <c r="H47" s="100">
        <f t="shared" ref="H47:H52" si="12">H46</f>
        <v>54700</v>
      </c>
      <c r="I47" s="13"/>
      <c r="J47" s="135" t="s">
        <v>120</v>
      </c>
      <c r="K47" s="136"/>
      <c r="L47" s="144" t="s">
        <v>86</v>
      </c>
      <c r="M47" s="145"/>
      <c r="N47" s="146">
        <v>25000</v>
      </c>
      <c r="O47" s="147"/>
    </row>
    <row r="48" spans="2:23" s="11" customFormat="1" ht="15" customHeight="1">
      <c r="B48" s="190" t="s">
        <v>54</v>
      </c>
      <c r="C48" s="191"/>
      <c r="D48" s="188" t="s">
        <v>62</v>
      </c>
      <c r="E48" s="189"/>
      <c r="F48" s="117">
        <v>300</v>
      </c>
      <c r="G48" s="52">
        <f t="shared" ref="G48:G51" si="13">G47</f>
        <v>55000</v>
      </c>
      <c r="H48" s="100">
        <f t="shared" si="12"/>
        <v>54700</v>
      </c>
      <c r="I48" s="13"/>
      <c r="J48" s="137" t="s">
        <v>148</v>
      </c>
      <c r="K48" s="138"/>
      <c r="L48" s="154" t="s">
        <v>138</v>
      </c>
      <c r="M48" s="155"/>
      <c r="N48" s="152">
        <v>20000</v>
      </c>
      <c r="O48" s="153"/>
    </row>
    <row r="49" spans="2:22" s="11" customFormat="1" ht="15" customHeight="1">
      <c r="B49" s="190" t="s">
        <v>48</v>
      </c>
      <c r="C49" s="191"/>
      <c r="D49" s="188" t="s">
        <v>80</v>
      </c>
      <c r="E49" s="189"/>
      <c r="F49" s="117">
        <v>300</v>
      </c>
      <c r="G49" s="52">
        <f t="shared" si="13"/>
        <v>55000</v>
      </c>
      <c r="H49" s="100">
        <f t="shared" si="12"/>
        <v>54700</v>
      </c>
      <c r="I49" s="13"/>
      <c r="J49" s="139" t="s">
        <v>149</v>
      </c>
      <c r="K49" s="140"/>
      <c r="L49" s="148" t="s">
        <v>144</v>
      </c>
      <c r="M49" s="149"/>
      <c r="N49" s="150">
        <v>30000</v>
      </c>
      <c r="O49" s="151"/>
    </row>
    <row r="50" spans="2:22" s="11" customFormat="1" ht="12" customHeight="1">
      <c r="B50" s="190" t="s">
        <v>36</v>
      </c>
      <c r="C50" s="191"/>
      <c r="D50" s="188" t="s">
        <v>61</v>
      </c>
      <c r="E50" s="189"/>
      <c r="F50" s="117">
        <v>300</v>
      </c>
      <c r="G50" s="52">
        <f t="shared" si="13"/>
        <v>55000</v>
      </c>
      <c r="H50" s="100">
        <f t="shared" si="12"/>
        <v>54700</v>
      </c>
      <c r="I50" s="13"/>
      <c r="J50" s="133"/>
      <c r="K50" s="134"/>
      <c r="L50" s="133"/>
      <c r="M50" s="134"/>
      <c r="N50" s="133"/>
      <c r="O50" s="134"/>
    </row>
    <row r="51" spans="2:22" s="11" customFormat="1" ht="12" customHeight="1">
      <c r="B51" s="190" t="s">
        <v>49</v>
      </c>
      <c r="C51" s="191"/>
      <c r="D51" s="188" t="s">
        <v>60</v>
      </c>
      <c r="E51" s="189"/>
      <c r="F51" s="117">
        <v>300</v>
      </c>
      <c r="G51" s="52">
        <f t="shared" si="13"/>
        <v>55000</v>
      </c>
      <c r="H51" s="100">
        <f t="shared" si="12"/>
        <v>54700</v>
      </c>
      <c r="I51" s="13"/>
      <c r="J51" s="251"/>
      <c r="K51" s="251"/>
      <c r="L51" s="248"/>
      <c r="M51" s="248"/>
      <c r="N51" s="132"/>
      <c r="O51" s="132"/>
    </row>
    <row r="52" spans="2:22" s="11" customFormat="1" ht="12" customHeight="1">
      <c r="B52" s="190" t="s">
        <v>109</v>
      </c>
      <c r="C52" s="191"/>
      <c r="D52" s="188" t="s">
        <v>108</v>
      </c>
      <c r="E52" s="189"/>
      <c r="F52" s="117">
        <v>300</v>
      </c>
      <c r="G52" s="52">
        <f>G51</f>
        <v>55000</v>
      </c>
      <c r="H52" s="107">
        <f t="shared" si="12"/>
        <v>54700</v>
      </c>
      <c r="I52" s="13"/>
      <c r="J52" s="133"/>
      <c r="K52" s="134"/>
      <c r="L52" s="133"/>
      <c r="M52" s="134"/>
      <c r="N52" s="133"/>
      <c r="O52" s="134"/>
    </row>
    <row r="53" spans="2:22" s="11" customFormat="1" ht="15" customHeight="1">
      <c r="B53" s="239" t="s">
        <v>59</v>
      </c>
      <c r="C53" s="240"/>
      <c r="D53" s="240"/>
      <c r="E53" s="240"/>
      <c r="F53" s="240"/>
      <c r="G53" s="240"/>
      <c r="H53" s="241"/>
      <c r="I53" s="13"/>
      <c r="J53" s="141" t="s">
        <v>70</v>
      </c>
      <c r="K53" s="142"/>
      <c r="L53" s="142"/>
      <c r="M53" s="142"/>
      <c r="N53" s="142"/>
      <c r="O53" s="143"/>
      <c r="Q53" s="259"/>
      <c r="R53" s="259"/>
      <c r="S53" s="253"/>
      <c r="T53" s="253"/>
      <c r="U53" s="62"/>
      <c r="V53" s="62"/>
    </row>
    <row r="54" spans="2:22" s="11" customFormat="1" ht="19.5" customHeight="1">
      <c r="B54" s="196" t="s">
        <v>85</v>
      </c>
      <c r="C54" s="197"/>
      <c r="D54" s="148" t="s">
        <v>25</v>
      </c>
      <c r="E54" s="149"/>
      <c r="F54" s="237" t="s">
        <v>153</v>
      </c>
      <c r="G54" s="238"/>
      <c r="H54" s="108" t="s">
        <v>136</v>
      </c>
      <c r="I54" s="13"/>
      <c r="J54" s="244" t="s">
        <v>17</v>
      </c>
      <c r="K54" s="245"/>
      <c r="L54" s="242" t="s">
        <v>15</v>
      </c>
      <c r="M54" s="243"/>
      <c r="N54" s="86" t="s">
        <v>72</v>
      </c>
      <c r="O54" s="86" t="s">
        <v>73</v>
      </c>
    </row>
    <row r="55" spans="2:22" s="11" customFormat="1" ht="13.5" customHeight="1">
      <c r="B55" s="141" t="s">
        <v>167</v>
      </c>
      <c r="C55" s="142"/>
      <c r="D55" s="142"/>
      <c r="E55" s="142"/>
      <c r="F55" s="142"/>
      <c r="G55" s="142"/>
      <c r="H55" s="143"/>
      <c r="I55" s="13"/>
      <c r="J55" s="227" t="s">
        <v>51</v>
      </c>
      <c r="K55" s="228"/>
      <c r="L55" s="246" t="s">
        <v>27</v>
      </c>
      <c r="M55" s="247"/>
      <c r="N55" s="39">
        <v>47000</v>
      </c>
      <c r="O55" s="25" t="s">
        <v>74</v>
      </c>
      <c r="Q55" s="259"/>
      <c r="R55" s="259"/>
      <c r="S55" s="253"/>
      <c r="T55" s="253"/>
      <c r="U55" s="62"/>
      <c r="V55" s="62"/>
    </row>
    <row r="56" spans="2:22" s="11" customFormat="1" ht="12.95" customHeight="1">
      <c r="B56" s="212" t="s">
        <v>17</v>
      </c>
      <c r="C56" s="213"/>
      <c r="D56" s="214" t="s">
        <v>7</v>
      </c>
      <c r="E56" s="215"/>
      <c r="F56" s="119"/>
      <c r="G56" s="115" t="s">
        <v>65</v>
      </c>
      <c r="H56" s="115" t="s">
        <v>116</v>
      </c>
      <c r="I56" s="13"/>
      <c r="J56" s="249" t="s">
        <v>47</v>
      </c>
      <c r="K56" s="250"/>
      <c r="L56" s="246" t="s">
        <v>27</v>
      </c>
      <c r="M56" s="247"/>
      <c r="N56" s="39">
        <f>N55</f>
        <v>47000</v>
      </c>
      <c r="O56" s="25" t="s">
        <v>74</v>
      </c>
      <c r="Q56" s="9"/>
      <c r="R56" s="9"/>
      <c r="S56" s="9"/>
      <c r="T56" s="9"/>
      <c r="U56" s="9"/>
      <c r="V56" s="9"/>
    </row>
    <row r="57" spans="2:22" s="11" customFormat="1" ht="12.95" customHeight="1">
      <c r="B57" s="205" t="s">
        <v>142</v>
      </c>
      <c r="C57" s="206"/>
      <c r="D57" s="205" t="s">
        <v>30</v>
      </c>
      <c r="E57" s="206"/>
      <c r="F57" s="118"/>
      <c r="G57" s="52">
        <f>46500+800</f>
        <v>47300</v>
      </c>
      <c r="H57" s="52">
        <f>G57</f>
        <v>47300</v>
      </c>
      <c r="I57" s="13"/>
      <c r="J57" s="227" t="s">
        <v>161</v>
      </c>
      <c r="K57" s="228"/>
      <c r="L57" s="246" t="s">
        <v>24</v>
      </c>
      <c r="M57" s="247"/>
      <c r="N57" s="52">
        <v>46000</v>
      </c>
      <c r="O57" s="39">
        <v>52500</v>
      </c>
      <c r="Q57" s="259"/>
      <c r="R57" s="259"/>
      <c r="S57" s="253"/>
      <c r="T57" s="253"/>
      <c r="U57" s="62"/>
      <c r="V57" s="62"/>
    </row>
    <row r="58" spans="2:22" s="11" customFormat="1" ht="12.95" customHeight="1">
      <c r="B58" s="216" t="s">
        <v>66</v>
      </c>
      <c r="C58" s="217"/>
      <c r="D58" s="205" t="s">
        <v>30</v>
      </c>
      <c r="E58" s="206"/>
      <c r="F58" s="118"/>
      <c r="G58" s="52">
        <f>G57</f>
        <v>47300</v>
      </c>
      <c r="H58" s="52">
        <f>G58-200</f>
        <v>47100</v>
      </c>
      <c r="I58" s="13"/>
      <c r="J58" s="227" t="s">
        <v>69</v>
      </c>
      <c r="K58" s="228"/>
      <c r="L58" s="246" t="s">
        <v>24</v>
      </c>
      <c r="M58" s="247"/>
      <c r="N58" s="52">
        <f>N57</f>
        <v>46000</v>
      </c>
      <c r="O58" s="39">
        <f>O57</f>
        <v>52500</v>
      </c>
    </row>
    <row r="59" spans="2:22" s="11" customFormat="1" ht="12.95" customHeight="1">
      <c r="B59" s="216" t="s">
        <v>67</v>
      </c>
      <c r="C59" s="217"/>
      <c r="D59" s="205" t="s">
        <v>30</v>
      </c>
      <c r="E59" s="206"/>
      <c r="F59" s="118"/>
      <c r="G59" s="52">
        <f>G58</f>
        <v>47300</v>
      </c>
      <c r="H59" s="52">
        <f>G59-200</f>
        <v>47100</v>
      </c>
      <c r="I59" s="13"/>
      <c r="J59" s="227" t="s">
        <v>131</v>
      </c>
      <c r="K59" s="228"/>
      <c r="L59" s="246" t="s">
        <v>24</v>
      </c>
      <c r="M59" s="247"/>
      <c r="N59" s="52">
        <f>N58</f>
        <v>46000</v>
      </c>
      <c r="O59" s="39">
        <f>O58</f>
        <v>52500</v>
      </c>
    </row>
    <row r="60" spans="2:22" s="11" customFormat="1" ht="12.95" customHeight="1">
      <c r="B60" s="205" t="s">
        <v>135</v>
      </c>
      <c r="C60" s="206"/>
      <c r="D60" s="205" t="s">
        <v>30</v>
      </c>
      <c r="E60" s="206"/>
      <c r="F60" s="118"/>
      <c r="G60" s="52">
        <f>G59</f>
        <v>47300</v>
      </c>
      <c r="H60" s="52">
        <f>G60</f>
        <v>47300</v>
      </c>
      <c r="I60" s="13"/>
      <c r="J60" s="227" t="s">
        <v>71</v>
      </c>
      <c r="K60" s="228"/>
      <c r="L60" s="246" t="s">
        <v>24</v>
      </c>
      <c r="M60" s="247"/>
      <c r="N60" s="52">
        <v>47500</v>
      </c>
      <c r="O60" s="39" t="s">
        <v>74</v>
      </c>
    </row>
    <row r="61" spans="2:22" s="11" customFormat="1" ht="12.95" customHeight="1">
      <c r="B61" s="205" t="s">
        <v>129</v>
      </c>
      <c r="C61" s="206"/>
      <c r="D61" s="205" t="s">
        <v>30</v>
      </c>
      <c r="E61" s="206"/>
      <c r="F61" s="118"/>
      <c r="G61" s="52">
        <f>G60</f>
        <v>47300</v>
      </c>
      <c r="H61" s="52">
        <f>G61</f>
        <v>47300</v>
      </c>
      <c r="I61" s="13"/>
      <c r="J61" s="227" t="s">
        <v>76</v>
      </c>
      <c r="K61" s="228"/>
      <c r="L61" s="246" t="s">
        <v>16</v>
      </c>
      <c r="M61" s="247"/>
      <c r="N61" s="39">
        <f>N60</f>
        <v>47500</v>
      </c>
      <c r="O61" s="39" t="s">
        <v>74</v>
      </c>
    </row>
    <row r="62" spans="2:22" s="11" customFormat="1" ht="12.95" customHeight="1">
      <c r="B62" s="205" t="s">
        <v>100</v>
      </c>
      <c r="C62" s="206"/>
      <c r="D62" s="205" t="s">
        <v>30</v>
      </c>
      <c r="E62" s="206"/>
      <c r="F62" s="118"/>
      <c r="G62" s="52" t="s">
        <v>130</v>
      </c>
      <c r="H62" s="52" t="str">
        <f>G62</f>
        <v>по заказ</v>
      </c>
      <c r="I62" s="13"/>
      <c r="J62" s="234" t="s">
        <v>110</v>
      </c>
      <c r="K62" s="235"/>
      <c r="L62" s="246" t="s">
        <v>16</v>
      </c>
      <c r="M62" s="247"/>
      <c r="N62" s="39" t="s">
        <v>132</v>
      </c>
      <c r="O62" s="25" t="s">
        <v>74</v>
      </c>
    </row>
    <row r="63" spans="2:22" s="11" customFormat="1" ht="10.5" customHeight="1">
      <c r="B63" s="141" t="s">
        <v>12</v>
      </c>
      <c r="C63" s="142"/>
      <c r="D63" s="142"/>
      <c r="E63" s="142"/>
      <c r="F63" s="142"/>
      <c r="G63" s="142"/>
      <c r="H63" s="143"/>
      <c r="I63" s="13"/>
      <c r="J63" s="141" t="s">
        <v>22</v>
      </c>
      <c r="K63" s="142"/>
      <c r="L63" s="142"/>
      <c r="M63" s="142"/>
      <c r="N63" s="142"/>
      <c r="O63" s="143"/>
    </row>
    <row r="64" spans="2:22" s="11" customFormat="1" ht="12.95" customHeight="1">
      <c r="B64" s="207" t="s">
        <v>17</v>
      </c>
      <c r="C64" s="207"/>
      <c r="D64" s="226" t="s">
        <v>7</v>
      </c>
      <c r="E64" s="226"/>
      <c r="F64" s="120"/>
      <c r="G64" s="115" t="s">
        <v>13</v>
      </c>
      <c r="H64" s="115" t="str">
        <f>G64</f>
        <v>цена  от  пачки</v>
      </c>
      <c r="I64" s="13"/>
      <c r="J64" s="234" t="s">
        <v>17</v>
      </c>
      <c r="K64" s="235"/>
      <c r="L64" s="232" t="s">
        <v>15</v>
      </c>
      <c r="M64" s="233"/>
      <c r="N64" s="234" t="s">
        <v>29</v>
      </c>
      <c r="O64" s="235"/>
    </row>
    <row r="65" spans="1:29" s="11" customFormat="1" ht="13.5" customHeight="1">
      <c r="B65" s="205" t="s">
        <v>10</v>
      </c>
      <c r="C65" s="206"/>
      <c r="D65" s="205" t="s">
        <v>0</v>
      </c>
      <c r="E65" s="206"/>
      <c r="F65" s="118"/>
      <c r="G65" s="84">
        <v>25000</v>
      </c>
      <c r="H65" s="84">
        <f>G65</f>
        <v>25000</v>
      </c>
      <c r="I65" s="14"/>
      <c r="J65" s="227" t="s">
        <v>55</v>
      </c>
      <c r="K65" s="228"/>
      <c r="L65" s="232" t="s">
        <v>16</v>
      </c>
      <c r="M65" s="233"/>
      <c r="N65" s="216">
        <v>47500</v>
      </c>
      <c r="O65" s="217"/>
    </row>
    <row r="66" spans="1:29" s="11" customFormat="1" ht="12.95" customHeight="1">
      <c r="B66" s="205" t="s">
        <v>133</v>
      </c>
      <c r="C66" s="206"/>
      <c r="D66" s="205" t="s">
        <v>0</v>
      </c>
      <c r="E66" s="206"/>
      <c r="F66" s="118"/>
      <c r="G66" s="52" t="s">
        <v>132</v>
      </c>
      <c r="H66" s="52" t="str">
        <f>G66</f>
        <v>под заказ</v>
      </c>
      <c r="I66" s="14"/>
      <c r="J66" s="227" t="s">
        <v>56</v>
      </c>
      <c r="K66" s="228"/>
      <c r="L66" s="232" t="s">
        <v>87</v>
      </c>
      <c r="M66" s="233"/>
      <c r="N66" s="216">
        <v>51500</v>
      </c>
      <c r="O66" s="217"/>
      <c r="Q66" s="63"/>
      <c r="R66" s="63"/>
      <c r="S66" s="63"/>
      <c r="T66" s="63"/>
      <c r="U66" s="63"/>
      <c r="V66" s="63"/>
    </row>
    <row r="67" spans="1:29" s="11" customFormat="1" ht="12.95" customHeight="1">
      <c r="B67" s="205" t="s">
        <v>50</v>
      </c>
      <c r="C67" s="206"/>
      <c r="D67" s="205" t="s">
        <v>0</v>
      </c>
      <c r="E67" s="206"/>
      <c r="F67" s="118"/>
      <c r="G67" s="52" t="str">
        <f t="shared" ref="G67:G72" si="14">G66</f>
        <v>под заказ</v>
      </c>
      <c r="H67" s="52" t="str">
        <f t="shared" ref="H67:H72" si="15">G67</f>
        <v>под заказ</v>
      </c>
      <c r="I67" s="15"/>
      <c r="J67" s="227" t="s">
        <v>57</v>
      </c>
      <c r="K67" s="228"/>
      <c r="L67" s="135" t="s">
        <v>16</v>
      </c>
      <c r="M67" s="136"/>
      <c r="N67" s="255">
        <v>51500</v>
      </c>
      <c r="O67" s="256"/>
      <c r="Q67" s="63"/>
      <c r="R67" s="63"/>
      <c r="S67" s="63"/>
      <c r="T67" s="63"/>
      <c r="U67" s="63"/>
      <c r="V67" s="63"/>
    </row>
    <row r="68" spans="1:29" s="11" customFormat="1" ht="12.95" customHeight="1">
      <c r="B68" s="205" t="s">
        <v>41</v>
      </c>
      <c r="C68" s="206"/>
      <c r="D68" s="205" t="s">
        <v>0</v>
      </c>
      <c r="E68" s="206"/>
      <c r="F68" s="118"/>
      <c r="G68" s="52" t="str">
        <f t="shared" si="14"/>
        <v>под заказ</v>
      </c>
      <c r="H68" s="52" t="str">
        <f t="shared" si="15"/>
        <v>под заказ</v>
      </c>
      <c r="I68" s="15"/>
      <c r="J68" s="227" t="s">
        <v>58</v>
      </c>
      <c r="K68" s="228"/>
      <c r="L68" s="135" t="s">
        <v>87</v>
      </c>
      <c r="M68" s="136"/>
      <c r="N68" s="255" t="s">
        <v>164</v>
      </c>
      <c r="O68" s="256"/>
      <c r="Q68" s="254"/>
      <c r="R68" s="254"/>
      <c r="S68" s="254"/>
      <c r="T68" s="254"/>
      <c r="U68" s="254"/>
      <c r="V68" s="254"/>
    </row>
    <row r="69" spans="1:29" s="11" customFormat="1" ht="12.95" customHeight="1">
      <c r="B69" s="205" t="s">
        <v>42</v>
      </c>
      <c r="C69" s="206"/>
      <c r="D69" s="205" t="s">
        <v>0</v>
      </c>
      <c r="E69" s="206"/>
      <c r="F69" s="118"/>
      <c r="G69" s="52" t="str">
        <f t="shared" si="14"/>
        <v>под заказ</v>
      </c>
      <c r="H69" s="52" t="str">
        <f t="shared" si="15"/>
        <v>под заказ</v>
      </c>
      <c r="I69" s="15"/>
      <c r="J69" s="227" t="s">
        <v>111</v>
      </c>
      <c r="K69" s="228"/>
      <c r="L69" s="135" t="s">
        <v>24</v>
      </c>
      <c r="M69" s="136"/>
      <c r="N69" s="257" t="s">
        <v>165</v>
      </c>
      <c r="O69" s="258"/>
      <c r="Q69" s="63"/>
      <c r="R69" s="63"/>
      <c r="S69" s="63"/>
      <c r="T69" s="63"/>
      <c r="U69" s="63"/>
      <c r="V69" s="63"/>
    </row>
    <row r="70" spans="1:29" s="11" customFormat="1" ht="12.95" customHeight="1">
      <c r="B70" s="205" t="s">
        <v>9</v>
      </c>
      <c r="C70" s="206"/>
      <c r="D70" s="205" t="s">
        <v>0</v>
      </c>
      <c r="E70" s="206"/>
      <c r="F70" s="118"/>
      <c r="G70" s="52" t="str">
        <f>G69</f>
        <v>под заказ</v>
      </c>
      <c r="H70" s="52" t="str">
        <f t="shared" si="15"/>
        <v>под заказ</v>
      </c>
      <c r="I70" s="58"/>
      <c r="J70" s="227" t="s">
        <v>115</v>
      </c>
      <c r="K70" s="228"/>
      <c r="L70" s="135" t="s">
        <v>24</v>
      </c>
      <c r="M70" s="136"/>
      <c r="N70" s="255" t="s">
        <v>166</v>
      </c>
      <c r="O70" s="256"/>
      <c r="Q70" s="63"/>
      <c r="R70" s="63"/>
      <c r="S70" s="63"/>
      <c r="T70" s="63"/>
      <c r="U70" s="63"/>
      <c r="V70" s="63"/>
    </row>
    <row r="71" spans="1:29" s="11" customFormat="1" ht="15" customHeight="1">
      <c r="B71" s="205" t="s">
        <v>32</v>
      </c>
      <c r="C71" s="206"/>
      <c r="D71" s="205" t="s">
        <v>0</v>
      </c>
      <c r="E71" s="206"/>
      <c r="F71" s="118"/>
      <c r="G71" s="52" t="str">
        <f>G70</f>
        <v>под заказ</v>
      </c>
      <c r="H71" s="52" t="str">
        <f t="shared" si="15"/>
        <v>под заказ</v>
      </c>
      <c r="I71" s="58"/>
      <c r="J71" s="103"/>
      <c r="K71" s="121"/>
      <c r="L71" s="104"/>
      <c r="M71" s="104"/>
      <c r="N71" s="104"/>
      <c r="O71" s="105"/>
      <c r="Q71" s="63"/>
      <c r="R71" s="63"/>
      <c r="S71" s="63"/>
      <c r="T71" s="63"/>
      <c r="U71" s="63"/>
      <c r="V71" s="63"/>
    </row>
    <row r="72" spans="1:29" s="11" customFormat="1" ht="10.5" customHeight="1">
      <c r="B72" s="205" t="s">
        <v>38</v>
      </c>
      <c r="C72" s="206"/>
      <c r="D72" s="205" t="s">
        <v>0</v>
      </c>
      <c r="E72" s="206"/>
      <c r="F72" s="118"/>
      <c r="G72" s="52" t="str">
        <f t="shared" si="14"/>
        <v>под заказ</v>
      </c>
      <c r="H72" s="52" t="str">
        <f t="shared" si="15"/>
        <v>под заказ</v>
      </c>
      <c r="I72" s="34"/>
      <c r="J72" s="106" t="s">
        <v>160</v>
      </c>
      <c r="K72" s="121"/>
      <c r="L72" s="121"/>
      <c r="M72" s="121"/>
      <c r="N72" s="121"/>
      <c r="O72" s="122"/>
      <c r="Q72" s="63"/>
      <c r="R72" s="63"/>
      <c r="S72" s="63"/>
      <c r="T72" s="63"/>
      <c r="U72" s="63"/>
      <c r="V72" s="63"/>
    </row>
    <row r="73" spans="1:29" s="11" customFormat="1" ht="9.75" customHeight="1">
      <c r="B73" s="82" t="s">
        <v>35</v>
      </c>
      <c r="C73" s="101"/>
      <c r="D73" s="101"/>
      <c r="E73" s="101"/>
      <c r="F73" s="101"/>
      <c r="G73" s="101"/>
      <c r="H73" s="102"/>
      <c r="I73" s="34"/>
      <c r="J73" s="68" t="s">
        <v>150</v>
      </c>
      <c r="K73" s="35"/>
      <c r="L73" s="35"/>
      <c r="M73" s="35"/>
      <c r="N73" s="35"/>
      <c r="O73" s="36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</row>
    <row r="74" spans="1:29" s="11" customFormat="1" ht="8.1" customHeight="1">
      <c r="B74" s="133"/>
      <c r="C74" s="236"/>
      <c r="D74" s="236"/>
      <c r="E74" s="236"/>
      <c r="F74" s="236"/>
      <c r="G74" s="236"/>
      <c r="H74" s="134"/>
      <c r="I74" s="9"/>
      <c r="J74" s="229" t="s">
        <v>151</v>
      </c>
      <c r="K74" s="230"/>
      <c r="L74" s="230"/>
      <c r="M74" s="230"/>
      <c r="N74" s="230"/>
      <c r="O74" s="231"/>
      <c r="Q74" s="63"/>
      <c r="R74" s="63"/>
      <c r="S74" s="63"/>
      <c r="T74" s="63"/>
      <c r="U74" s="63"/>
      <c r="V74" s="63"/>
    </row>
    <row r="75" spans="1:29" ht="7.5" customHeight="1">
      <c r="B75" s="65"/>
      <c r="C75" s="66"/>
      <c r="D75" s="66"/>
      <c r="E75" s="66"/>
      <c r="F75" s="66"/>
      <c r="G75" s="66"/>
      <c r="H75" s="67"/>
      <c r="I75" s="86"/>
      <c r="J75" s="222"/>
      <c r="K75" s="222"/>
      <c r="L75" s="222"/>
      <c r="M75" s="222"/>
      <c r="N75" s="222"/>
      <c r="O75" s="222"/>
      <c r="P75" s="5"/>
      <c r="Q75" s="64"/>
      <c r="R75" s="64"/>
      <c r="S75" s="64"/>
      <c r="T75" s="64"/>
      <c r="U75" s="64"/>
      <c r="V75" s="64"/>
    </row>
    <row r="76" spans="1:29" ht="14.85" customHeight="1">
      <c r="B76" s="223" t="s">
        <v>155</v>
      </c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5"/>
    </row>
    <row r="77" spans="1:29" ht="3.75" customHeight="1">
      <c r="B77" s="87"/>
      <c r="C77" s="88"/>
      <c r="D77" s="88"/>
      <c r="E77" s="88"/>
      <c r="F77" s="88"/>
      <c r="G77" s="88"/>
      <c r="H77" s="88"/>
      <c r="I77" s="59"/>
      <c r="J77" s="60"/>
      <c r="K77" s="60"/>
      <c r="L77" s="60"/>
      <c r="M77" s="60"/>
      <c r="N77" s="60"/>
      <c r="O77" s="61"/>
    </row>
    <row r="78" spans="1:29" ht="14.85" customHeight="1">
      <c r="B78" s="89"/>
      <c r="C78" s="89"/>
      <c r="D78" s="89"/>
      <c r="E78" s="89"/>
      <c r="F78" s="89"/>
      <c r="G78" s="89"/>
      <c r="H78" s="89"/>
      <c r="I78" s="1"/>
      <c r="J78" s="18"/>
      <c r="K78" s="18"/>
      <c r="L78" s="18"/>
      <c r="M78" s="18"/>
      <c r="N78" s="18"/>
      <c r="O78" s="18"/>
    </row>
    <row r="79" spans="1:29" ht="18" customHeight="1">
      <c r="A79" s="5"/>
      <c r="B79" s="221"/>
      <c r="C79" s="221"/>
      <c r="D79" s="221"/>
      <c r="E79" s="221"/>
      <c r="F79" s="110"/>
      <c r="G79" s="16"/>
      <c r="H79" s="17"/>
      <c r="I79" s="1"/>
      <c r="J79" s="109"/>
      <c r="K79" s="109"/>
      <c r="L79" s="109"/>
      <c r="M79" s="109"/>
      <c r="N79" s="109"/>
      <c r="O79" s="109"/>
      <c r="P79" s="5"/>
    </row>
    <row r="80" spans="1:29" ht="31.9" customHeight="1">
      <c r="A80" s="5"/>
      <c r="B80" s="220"/>
      <c r="C80" s="220"/>
      <c r="D80" s="220"/>
      <c r="E80" s="220"/>
      <c r="F80" s="220"/>
      <c r="G80" s="220"/>
      <c r="H80" s="220"/>
      <c r="I80" s="1"/>
      <c r="J80" s="54"/>
      <c r="K80" s="109"/>
      <c r="L80" s="109"/>
      <c r="M80" s="109"/>
      <c r="N80" s="19"/>
      <c r="O80" s="19"/>
      <c r="P80" s="5"/>
    </row>
    <row r="81" spans="2: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ht="20.100000000000001" customHeight="1">
      <c r="B82" s="5"/>
      <c r="C82" s="5"/>
      <c r="D82" s="5"/>
      <c r="E82" s="5"/>
      <c r="F82" s="5"/>
      <c r="G82" s="5"/>
      <c r="H82" s="5"/>
    </row>
  </sheetData>
  <mergeCells count="305">
    <mergeCell ref="J19:K19"/>
    <mergeCell ref="J35:K35"/>
    <mergeCell ref="L19:M19"/>
    <mergeCell ref="L35:M35"/>
    <mergeCell ref="L37:M37"/>
    <mergeCell ref="B30:C30"/>
    <mergeCell ref="D30:E30"/>
    <mergeCell ref="B37:C37"/>
    <mergeCell ref="B28:C28"/>
    <mergeCell ref="B29:C29"/>
    <mergeCell ref="D25:E25"/>
    <mergeCell ref="D28:E28"/>
    <mergeCell ref="D29:E29"/>
    <mergeCell ref="B32:C32"/>
    <mergeCell ref="D32:E32"/>
    <mergeCell ref="B31:C31"/>
    <mergeCell ref="B27:C27"/>
    <mergeCell ref="D27:E27"/>
    <mergeCell ref="D31:E31"/>
    <mergeCell ref="D34:E34"/>
    <mergeCell ref="J21:K21"/>
    <mergeCell ref="L21:M21"/>
    <mergeCell ref="J22:K22"/>
    <mergeCell ref="L22:M22"/>
    <mergeCell ref="D44:E44"/>
    <mergeCell ref="B34:C34"/>
    <mergeCell ref="B35:C35"/>
    <mergeCell ref="B43:C43"/>
    <mergeCell ref="B42:C42"/>
    <mergeCell ref="B44:C44"/>
    <mergeCell ref="B48:C48"/>
    <mergeCell ref="B47:C47"/>
    <mergeCell ref="B51:C51"/>
    <mergeCell ref="B50:C50"/>
    <mergeCell ref="D38:E38"/>
    <mergeCell ref="D39:E39"/>
    <mergeCell ref="D40:E40"/>
    <mergeCell ref="B46:C46"/>
    <mergeCell ref="D45:E45"/>
    <mergeCell ref="D46:E46"/>
    <mergeCell ref="D47:E47"/>
    <mergeCell ref="D48:E48"/>
    <mergeCell ref="D49:E49"/>
    <mergeCell ref="B38:C38"/>
    <mergeCell ref="B40:C40"/>
    <mergeCell ref="B39:C39"/>
    <mergeCell ref="D41:E41"/>
    <mergeCell ref="Q41:R41"/>
    <mergeCell ref="Q42:R42"/>
    <mergeCell ref="J41:K41"/>
    <mergeCell ref="L41:M41"/>
    <mergeCell ref="L44:M44"/>
    <mergeCell ref="L42:M42"/>
    <mergeCell ref="J45:K45"/>
    <mergeCell ref="L45:M45"/>
    <mergeCell ref="S43:T43"/>
    <mergeCell ref="S41:T41"/>
    <mergeCell ref="S42:T42"/>
    <mergeCell ref="Q43:R43"/>
    <mergeCell ref="J44:K44"/>
    <mergeCell ref="J43:K43"/>
    <mergeCell ref="L43:M43"/>
    <mergeCell ref="J38:K38"/>
    <mergeCell ref="L38:M38"/>
    <mergeCell ref="S33:T33"/>
    <mergeCell ref="Q33:R33"/>
    <mergeCell ref="S40:T40"/>
    <mergeCell ref="S38:T38"/>
    <mergeCell ref="J37:K37"/>
    <mergeCell ref="S35:T35"/>
    <mergeCell ref="Q38:R38"/>
    <mergeCell ref="Q40:R40"/>
    <mergeCell ref="S34:T34"/>
    <mergeCell ref="S39:T39"/>
    <mergeCell ref="L39:M39"/>
    <mergeCell ref="L40:M40"/>
    <mergeCell ref="Q39:R39"/>
    <mergeCell ref="S28:T28"/>
    <mergeCell ref="S29:T29"/>
    <mergeCell ref="Q29:R29"/>
    <mergeCell ref="Q28:R28"/>
    <mergeCell ref="J36:K36"/>
    <mergeCell ref="L34:M34"/>
    <mergeCell ref="J28:K28"/>
    <mergeCell ref="L28:M28"/>
    <mergeCell ref="J29:K29"/>
    <mergeCell ref="L29:M29"/>
    <mergeCell ref="Q36:R36"/>
    <mergeCell ref="S36:T36"/>
    <mergeCell ref="S32:T32"/>
    <mergeCell ref="Q30:R30"/>
    <mergeCell ref="S30:T30"/>
    <mergeCell ref="Q31:R31"/>
    <mergeCell ref="S31:T31"/>
    <mergeCell ref="Q35:R35"/>
    <mergeCell ref="S53:T53"/>
    <mergeCell ref="J59:K59"/>
    <mergeCell ref="S57:T57"/>
    <mergeCell ref="L60:M60"/>
    <mergeCell ref="L56:M56"/>
    <mergeCell ref="L57:M57"/>
    <mergeCell ref="L59:M59"/>
    <mergeCell ref="L58:M58"/>
    <mergeCell ref="Q57:R57"/>
    <mergeCell ref="Q55:R55"/>
    <mergeCell ref="J53:O53"/>
    <mergeCell ref="Q53:R53"/>
    <mergeCell ref="Q73:AC73"/>
    <mergeCell ref="J62:K62"/>
    <mergeCell ref="L62:M62"/>
    <mergeCell ref="L67:M67"/>
    <mergeCell ref="J66:K66"/>
    <mergeCell ref="S55:T55"/>
    <mergeCell ref="L69:M69"/>
    <mergeCell ref="L61:M61"/>
    <mergeCell ref="Q68:V68"/>
    <mergeCell ref="L68:M68"/>
    <mergeCell ref="J68:K68"/>
    <mergeCell ref="J67:K67"/>
    <mergeCell ref="J61:K61"/>
    <mergeCell ref="J60:K60"/>
    <mergeCell ref="J63:O63"/>
    <mergeCell ref="N64:O64"/>
    <mergeCell ref="N65:O65"/>
    <mergeCell ref="N66:O66"/>
    <mergeCell ref="N67:O67"/>
    <mergeCell ref="N68:O68"/>
    <mergeCell ref="N69:O69"/>
    <mergeCell ref="N70:O70"/>
    <mergeCell ref="D54:E54"/>
    <mergeCell ref="F54:G54"/>
    <mergeCell ref="B53:H53"/>
    <mergeCell ref="J58:K58"/>
    <mergeCell ref="L54:M54"/>
    <mergeCell ref="J54:K54"/>
    <mergeCell ref="J55:K55"/>
    <mergeCell ref="L55:M55"/>
    <mergeCell ref="L51:M51"/>
    <mergeCell ref="J52:K52"/>
    <mergeCell ref="L52:M52"/>
    <mergeCell ref="J57:K57"/>
    <mergeCell ref="J56:K56"/>
    <mergeCell ref="J51:K51"/>
    <mergeCell ref="B65:C65"/>
    <mergeCell ref="D65:E65"/>
    <mergeCell ref="B60:C60"/>
    <mergeCell ref="B67:C67"/>
    <mergeCell ref="B66:C66"/>
    <mergeCell ref="D60:E60"/>
    <mergeCell ref="B62:C62"/>
    <mergeCell ref="D67:E67"/>
    <mergeCell ref="D62:E62"/>
    <mergeCell ref="B63:H63"/>
    <mergeCell ref="B61:C61"/>
    <mergeCell ref="B80:H80"/>
    <mergeCell ref="B79:C79"/>
    <mergeCell ref="D79:E79"/>
    <mergeCell ref="J75:O75"/>
    <mergeCell ref="B76:O76"/>
    <mergeCell ref="D64:E64"/>
    <mergeCell ref="B68:C68"/>
    <mergeCell ref="D68:E68"/>
    <mergeCell ref="B71:C71"/>
    <mergeCell ref="J70:K70"/>
    <mergeCell ref="B72:C72"/>
    <mergeCell ref="L70:M70"/>
    <mergeCell ref="J74:O74"/>
    <mergeCell ref="D71:E71"/>
    <mergeCell ref="L66:M66"/>
    <mergeCell ref="L65:M65"/>
    <mergeCell ref="D66:E66"/>
    <mergeCell ref="J65:K65"/>
    <mergeCell ref="J69:K69"/>
    <mergeCell ref="J64:K64"/>
    <mergeCell ref="L64:M64"/>
    <mergeCell ref="B74:H74"/>
    <mergeCell ref="B70:C70"/>
    <mergeCell ref="D70:E70"/>
    <mergeCell ref="B21:C21"/>
    <mergeCell ref="D50:E50"/>
    <mergeCell ref="D51:E51"/>
    <mergeCell ref="D52:E52"/>
    <mergeCell ref="B55:H55"/>
    <mergeCell ref="B56:C56"/>
    <mergeCell ref="D56:E56"/>
    <mergeCell ref="D61:E61"/>
    <mergeCell ref="B52:C52"/>
    <mergeCell ref="B36:C36"/>
    <mergeCell ref="B49:C49"/>
    <mergeCell ref="D59:E59"/>
    <mergeCell ref="D57:E57"/>
    <mergeCell ref="D58:E58"/>
    <mergeCell ref="B45:C45"/>
    <mergeCell ref="B41:C41"/>
    <mergeCell ref="B59:C59"/>
    <mergeCell ref="B57:C57"/>
    <mergeCell ref="B58:C58"/>
    <mergeCell ref="B54:C54"/>
    <mergeCell ref="D42:E42"/>
    <mergeCell ref="D43:E43"/>
    <mergeCell ref="D22:E22"/>
    <mergeCell ref="D35:E35"/>
    <mergeCell ref="Q24:R24"/>
    <mergeCell ref="J25:K25"/>
    <mergeCell ref="L25:M25"/>
    <mergeCell ref="J26:K26"/>
    <mergeCell ref="Q22:R22"/>
    <mergeCell ref="B69:C69"/>
    <mergeCell ref="D72:E72"/>
    <mergeCell ref="D69:E69"/>
    <mergeCell ref="B64:C64"/>
    <mergeCell ref="L36:M36"/>
    <mergeCell ref="J42:K42"/>
    <mergeCell ref="J30:K30"/>
    <mergeCell ref="L30:M30"/>
    <mergeCell ref="J31:K31"/>
    <mergeCell ref="L31:M31"/>
    <mergeCell ref="J32:K32"/>
    <mergeCell ref="L32:M32"/>
    <mergeCell ref="J33:K33"/>
    <mergeCell ref="J34:K34"/>
    <mergeCell ref="L33:M33"/>
    <mergeCell ref="D36:E36"/>
    <mergeCell ref="D37:E37"/>
    <mergeCell ref="J39:K39"/>
    <mergeCell ref="J40:K40"/>
    <mergeCell ref="B22:C22"/>
    <mergeCell ref="B24:C24"/>
    <mergeCell ref="D24:E24"/>
    <mergeCell ref="B26:C26"/>
    <mergeCell ref="J23:K23"/>
    <mergeCell ref="S27:T27"/>
    <mergeCell ref="B33:C33"/>
    <mergeCell ref="D33:E33"/>
    <mergeCell ref="S18:T18"/>
    <mergeCell ref="S21:T21"/>
    <mergeCell ref="S23:T23"/>
    <mergeCell ref="S22:T22"/>
    <mergeCell ref="J20:K20"/>
    <mergeCell ref="L20:M20"/>
    <mergeCell ref="J18:K18"/>
    <mergeCell ref="S19:T19"/>
    <mergeCell ref="Q20:R20"/>
    <mergeCell ref="S20:T20"/>
    <mergeCell ref="Q27:R27"/>
    <mergeCell ref="J27:K27"/>
    <mergeCell ref="L27:M27"/>
    <mergeCell ref="D26:E26"/>
    <mergeCell ref="B25:C25"/>
    <mergeCell ref="Q18:R18"/>
    <mergeCell ref="S24:T24"/>
    <mergeCell ref="S25:T25"/>
    <mergeCell ref="S26:T26"/>
    <mergeCell ref="Q23:R23"/>
    <mergeCell ref="Q34:R34"/>
    <mergeCell ref="Q32:R32"/>
    <mergeCell ref="N12:O12"/>
    <mergeCell ref="B16:O16"/>
    <mergeCell ref="D20:E20"/>
    <mergeCell ref="B19:C19"/>
    <mergeCell ref="B20:C20"/>
    <mergeCell ref="D19:E19"/>
    <mergeCell ref="J17:O17"/>
    <mergeCell ref="L26:M26"/>
    <mergeCell ref="Q19:R19"/>
    <mergeCell ref="Q21:R21"/>
    <mergeCell ref="L23:M23"/>
    <mergeCell ref="J24:K24"/>
    <mergeCell ref="L24:M24"/>
    <mergeCell ref="D21:E21"/>
    <mergeCell ref="B23:C23"/>
    <mergeCell ref="D23:E23"/>
    <mergeCell ref="Q25:R25"/>
    <mergeCell ref="Q26:R26"/>
    <mergeCell ref="N2:O2"/>
    <mergeCell ref="B10:C10"/>
    <mergeCell ref="L18:M18"/>
    <mergeCell ref="B17:H17"/>
    <mergeCell ref="B18:C18"/>
    <mergeCell ref="B13:O13"/>
    <mergeCell ref="J11:O11"/>
    <mergeCell ref="B11:H11"/>
    <mergeCell ref="D18:E18"/>
    <mergeCell ref="B15:O15"/>
    <mergeCell ref="C2:E2"/>
    <mergeCell ref="M8:O8"/>
    <mergeCell ref="K2:M2"/>
    <mergeCell ref="M4:O4"/>
    <mergeCell ref="M3:O3"/>
    <mergeCell ref="B7:M7"/>
    <mergeCell ref="N51:O51"/>
    <mergeCell ref="N52:O52"/>
    <mergeCell ref="J47:K47"/>
    <mergeCell ref="J48:K48"/>
    <mergeCell ref="J49:K49"/>
    <mergeCell ref="J46:O46"/>
    <mergeCell ref="L47:M47"/>
    <mergeCell ref="N47:O47"/>
    <mergeCell ref="L49:M49"/>
    <mergeCell ref="N49:O49"/>
    <mergeCell ref="N48:O48"/>
    <mergeCell ref="L48:M48"/>
    <mergeCell ref="J50:K50"/>
    <mergeCell ref="L50:M50"/>
    <mergeCell ref="N50:O50"/>
  </mergeCells>
  <phoneticPr fontId="0" type="noConversion"/>
  <hyperlinks>
    <hyperlink ref="J9" r:id="rId1"/>
  </hyperlinks>
  <pageMargins left="0.86614173228346458" right="0.19685039370078741" top="0.31496062992125984" bottom="0" header="0.31496062992125984" footer="0"/>
  <pageSetup paperSize="9" scale="84" orientation="portrait" r:id="rId2"/>
  <headerFooter alignWithMargins="0"/>
  <drawing r:id="rId3"/>
  <webPublishItems count="1">
    <webPublishItem id="25219" divId="21-06-04г_25219" sourceType="sheet" destinationFile="F:\Documents and Settings\Менеджер1\Мои документы\прайс-лист\pric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prise</vt:lpstr>
      <vt:lpstr>prise!Область_печати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</dc:title>
  <dc:creator>Пользователь</dc:creator>
  <cp:lastModifiedBy>Galina</cp:lastModifiedBy>
  <cp:lastPrinted>2018-05-21T09:50:53Z</cp:lastPrinted>
  <dcterms:created xsi:type="dcterms:W3CDTF">2001-02-28T07:44:40Z</dcterms:created>
  <dcterms:modified xsi:type="dcterms:W3CDTF">2018-06-19T04:32:33Z</dcterms:modified>
</cp:coreProperties>
</file>