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355" windowHeight="8700" activeTab="1"/>
  </bookViews>
  <sheets>
    <sheet name="Титульный лист ж.б" sheetId="10" r:id="rId1"/>
    <sheet name="Сборный ж.бет" sheetId="6" r:id="rId2"/>
  </sheets>
  <definedNames>
    <definedName name="_xlnm.Database" localSheetId="0">#REF!</definedName>
    <definedName name="_xlnm.Database">#REF!</definedName>
    <definedName name="_xlnm.Print_Titles" localSheetId="1">'Сборный ж.бет'!$1:$1</definedName>
  </definedNames>
  <calcPr calcId="125725"/>
</workbook>
</file>

<file path=xl/calcChain.xml><?xml version="1.0" encoding="utf-8"?>
<calcChain xmlns="http://schemas.openxmlformats.org/spreadsheetml/2006/main">
  <c r="E153" i="6"/>
  <c r="G153" s="1"/>
  <c r="H153" s="1"/>
  <c r="I153" s="1"/>
  <c r="J153" s="1"/>
  <c r="K153" s="1"/>
  <c r="M153" s="1"/>
  <c r="N153" s="1"/>
  <c r="O153" s="1"/>
  <c r="P153" s="1"/>
  <c r="Q153" s="1"/>
  <c r="R153" s="1"/>
  <c r="S153" s="1"/>
  <c r="T153" s="1"/>
  <c r="U153" s="1"/>
  <c r="V153" s="1"/>
  <c r="W153" s="1"/>
  <c r="X153" s="1"/>
  <c r="Y153" s="1"/>
  <c r="E183"/>
  <c r="G183"/>
  <c r="H183"/>
  <c r="I183"/>
  <c r="J183"/>
  <c r="K183"/>
  <c r="M183"/>
  <c r="N183"/>
  <c r="O183"/>
  <c r="P183"/>
  <c r="Q183"/>
  <c r="R183"/>
  <c r="S183"/>
  <c r="T183"/>
  <c r="U183"/>
  <c r="V183"/>
  <c r="W183"/>
  <c r="X183"/>
  <c r="Y183"/>
  <c r="Z183"/>
  <c r="E48"/>
  <c r="G48"/>
  <c r="H48"/>
  <c r="I48"/>
  <c r="J48"/>
  <c r="K48"/>
  <c r="M48"/>
  <c r="N48"/>
  <c r="O48"/>
  <c r="P48"/>
  <c r="Q48"/>
  <c r="R48"/>
  <c r="S48"/>
  <c r="T48"/>
  <c r="U48"/>
  <c r="V48"/>
  <c r="W48"/>
  <c r="X48"/>
  <c r="Y48"/>
  <c r="Z48"/>
  <c r="E47"/>
  <c r="G47"/>
  <c r="H47"/>
  <c r="I47"/>
  <c r="J47"/>
  <c r="K47"/>
  <c r="M47"/>
  <c r="N47"/>
  <c r="O47"/>
  <c r="P47"/>
  <c r="Q47"/>
  <c r="R47"/>
  <c r="S47"/>
  <c r="T47"/>
  <c r="U47"/>
  <c r="V47"/>
  <c r="W47"/>
  <c r="X47"/>
  <c r="Y47"/>
  <c r="Z47"/>
  <c r="E46"/>
  <c r="G46"/>
  <c r="H46"/>
  <c r="I46"/>
  <c r="J46"/>
  <c r="K46"/>
  <c r="M46"/>
  <c r="N46"/>
  <c r="O46"/>
  <c r="P46"/>
  <c r="Q46"/>
  <c r="R46"/>
  <c r="S46"/>
  <c r="T46"/>
  <c r="U46"/>
  <c r="V46"/>
  <c r="W46"/>
  <c r="X46"/>
  <c r="Y46"/>
  <c r="Z46"/>
  <c r="E45"/>
  <c r="G45"/>
  <c r="H45"/>
  <c r="I45"/>
  <c r="J45"/>
  <c r="K45"/>
  <c r="M45"/>
  <c r="N45"/>
  <c r="O45"/>
  <c r="P45"/>
  <c r="Q45"/>
  <c r="R45"/>
  <c r="S45"/>
  <c r="T45"/>
  <c r="U45"/>
  <c r="V45"/>
  <c r="W45"/>
  <c r="X45"/>
  <c r="Y45"/>
  <c r="Z45"/>
  <c r="E44"/>
  <c r="G44"/>
  <c r="H44"/>
  <c r="I44"/>
  <c r="J44"/>
  <c r="K44"/>
  <c r="M44"/>
  <c r="N44"/>
  <c r="O44"/>
  <c r="P44"/>
  <c r="Q44"/>
  <c r="R44"/>
  <c r="S44"/>
  <c r="T44"/>
  <c r="U44"/>
  <c r="V44"/>
  <c r="W44"/>
  <c r="X44"/>
  <c r="Y44"/>
  <c r="Z44"/>
  <c r="E43"/>
  <c r="G43"/>
  <c r="H43"/>
  <c r="I43"/>
  <c r="J43"/>
  <c r="K43"/>
  <c r="M43"/>
  <c r="N43"/>
  <c r="O43"/>
  <c r="P43"/>
  <c r="Q43"/>
  <c r="R43"/>
  <c r="S43"/>
  <c r="T43"/>
  <c r="U43"/>
  <c r="V43"/>
  <c r="W43"/>
  <c r="X43"/>
  <c r="Y43"/>
  <c r="Z43"/>
  <c r="E42"/>
  <c r="G42"/>
  <c r="H42"/>
  <c r="I42"/>
  <c r="J42"/>
  <c r="K42"/>
  <c r="M42"/>
  <c r="N42"/>
  <c r="O42"/>
  <c r="P42"/>
  <c r="Q42"/>
  <c r="R42"/>
  <c r="S42"/>
  <c r="T42"/>
  <c r="U42"/>
  <c r="V42"/>
  <c r="W42"/>
  <c r="X42"/>
  <c r="Y42"/>
  <c r="Z42"/>
  <c r="E41"/>
  <c r="G41"/>
  <c r="H41"/>
  <c r="I41"/>
  <c r="J41"/>
  <c r="K41"/>
  <c r="M41"/>
  <c r="N41"/>
  <c r="O41"/>
  <c r="P41"/>
  <c r="Q41"/>
  <c r="R41"/>
  <c r="S41"/>
  <c r="T41"/>
  <c r="U41"/>
  <c r="V41"/>
  <c r="W41"/>
  <c r="X41"/>
  <c r="Y41"/>
  <c r="Z41"/>
  <c r="E40"/>
  <c r="G40"/>
  <c r="H40"/>
  <c r="I40"/>
  <c r="J40"/>
  <c r="K40"/>
  <c r="M40"/>
  <c r="N40"/>
  <c r="O40"/>
  <c r="P40"/>
  <c r="Q40"/>
  <c r="R40"/>
  <c r="S40"/>
  <c r="T40"/>
  <c r="U40"/>
  <c r="V40"/>
  <c r="W40"/>
  <c r="X40"/>
  <c r="Y40"/>
  <c r="Z40"/>
  <c r="E39"/>
  <c r="G39"/>
  <c r="H39"/>
  <c r="I39"/>
  <c r="J39"/>
  <c r="K39"/>
  <c r="M39"/>
  <c r="N39"/>
  <c r="O39"/>
  <c r="P39"/>
  <c r="Q39"/>
  <c r="R39"/>
  <c r="S39"/>
  <c r="T39"/>
  <c r="U39"/>
  <c r="V39"/>
  <c r="W39"/>
  <c r="X39"/>
  <c r="Y39"/>
  <c r="Z39"/>
  <c r="E38"/>
  <c r="G38"/>
  <c r="H38"/>
  <c r="I38"/>
  <c r="J38"/>
  <c r="K38"/>
  <c r="M38"/>
  <c r="N38"/>
  <c r="O38"/>
  <c r="P38"/>
  <c r="Q38"/>
  <c r="R38"/>
  <c r="S38"/>
  <c r="T38"/>
  <c r="U38"/>
  <c r="V38"/>
  <c r="W38"/>
  <c r="X38"/>
  <c r="Y38"/>
  <c r="Z38"/>
  <c r="G37"/>
  <c r="H37"/>
  <c r="I37"/>
  <c r="J37"/>
  <c r="K37"/>
  <c r="M37"/>
  <c r="N37"/>
  <c r="O37"/>
  <c r="P37"/>
  <c r="Q37"/>
  <c r="R37"/>
  <c r="S37"/>
  <c r="T37"/>
  <c r="U37"/>
  <c r="V37"/>
  <c r="W37"/>
  <c r="X37"/>
  <c r="Y37"/>
  <c r="Z37"/>
  <c r="G36"/>
  <c r="H36"/>
  <c r="I36"/>
  <c r="J36"/>
  <c r="K36"/>
  <c r="M36"/>
  <c r="N36"/>
  <c r="O36"/>
  <c r="P36"/>
  <c r="Q36"/>
  <c r="R36"/>
  <c r="S36"/>
  <c r="T36"/>
  <c r="U36"/>
  <c r="V36"/>
  <c r="W36"/>
  <c r="X36"/>
  <c r="Y36"/>
  <c r="Z36"/>
  <c r="G35"/>
  <c r="H35"/>
  <c r="I35"/>
  <c r="J35"/>
  <c r="K35"/>
  <c r="M35"/>
  <c r="N35"/>
  <c r="O35"/>
  <c r="P35"/>
  <c r="Q35"/>
  <c r="R35"/>
  <c r="S35"/>
  <c r="T35"/>
  <c r="U35"/>
  <c r="V35"/>
  <c r="W35"/>
  <c r="X35"/>
  <c r="Y35"/>
  <c r="Z35"/>
  <c r="E34"/>
  <c r="G34"/>
  <c r="H34"/>
  <c r="I34"/>
  <c r="J34"/>
  <c r="K34"/>
  <c r="M34"/>
  <c r="N34"/>
  <c r="O34"/>
  <c r="P34"/>
  <c r="Q34"/>
  <c r="R34"/>
  <c r="S34"/>
  <c r="T34"/>
  <c r="U34"/>
  <c r="V34"/>
  <c r="W34"/>
  <c r="X34"/>
  <c r="Y34"/>
  <c r="Z34"/>
  <c r="E33"/>
  <c r="G33"/>
  <c r="H33"/>
  <c r="I33"/>
  <c r="J33"/>
  <c r="K33"/>
  <c r="M33"/>
  <c r="N33"/>
  <c r="O33"/>
  <c r="P33"/>
  <c r="Q33"/>
  <c r="R33"/>
  <c r="S33"/>
  <c r="T33"/>
  <c r="U33"/>
  <c r="V33"/>
  <c r="W33"/>
  <c r="X33"/>
  <c r="Y33"/>
  <c r="Z33"/>
  <c r="E32"/>
  <c r="G32"/>
  <c r="H32"/>
  <c r="I32"/>
  <c r="J32"/>
  <c r="K32"/>
  <c r="M32"/>
  <c r="N32"/>
  <c r="O32"/>
  <c r="P32"/>
  <c r="Q32"/>
  <c r="R32"/>
  <c r="S32"/>
  <c r="T32"/>
  <c r="U32"/>
  <c r="V32"/>
  <c r="W32"/>
  <c r="X32"/>
  <c r="Y32"/>
  <c r="Z32"/>
  <c r="E31"/>
  <c r="G31"/>
  <c r="H31"/>
  <c r="I31"/>
  <c r="J31"/>
  <c r="K31"/>
  <c r="M31"/>
  <c r="N31"/>
  <c r="O31"/>
  <c r="P31"/>
  <c r="Q31"/>
  <c r="R31"/>
  <c r="S31"/>
  <c r="T31"/>
  <c r="U31"/>
  <c r="V31"/>
  <c r="W31"/>
  <c r="X31"/>
  <c r="Y31"/>
  <c r="Z31"/>
  <c r="E28"/>
  <c r="G28"/>
  <c r="H28"/>
  <c r="I28"/>
  <c r="J28"/>
  <c r="K28"/>
  <c r="M28"/>
  <c r="N28"/>
  <c r="O28"/>
  <c r="P28"/>
  <c r="Q28"/>
  <c r="R28"/>
  <c r="S28"/>
  <c r="T28"/>
  <c r="U28"/>
  <c r="V28"/>
  <c r="W28"/>
  <c r="X28"/>
  <c r="Y28"/>
  <c r="Z28"/>
  <c r="E27"/>
  <c r="G27"/>
  <c r="H27"/>
  <c r="I27"/>
  <c r="J27"/>
  <c r="K27"/>
  <c r="M27"/>
  <c r="N27"/>
  <c r="O27"/>
  <c r="P27"/>
  <c r="Q27"/>
  <c r="R27"/>
  <c r="S27"/>
  <c r="T27"/>
  <c r="U27"/>
  <c r="V27"/>
  <c r="W27"/>
  <c r="X27"/>
  <c r="Y27"/>
  <c r="Z27"/>
  <c r="E26"/>
  <c r="G26"/>
  <c r="H26"/>
  <c r="I26"/>
  <c r="J26"/>
  <c r="K26"/>
  <c r="M26"/>
  <c r="N26"/>
  <c r="O26"/>
  <c r="P26"/>
  <c r="Q26"/>
  <c r="R26"/>
  <c r="S26"/>
  <c r="T26"/>
  <c r="U26"/>
  <c r="V26"/>
  <c r="W26"/>
  <c r="X26"/>
  <c r="Y26"/>
  <c r="Z26"/>
  <c r="E25"/>
  <c r="G25"/>
  <c r="H25"/>
  <c r="I25"/>
  <c r="J25"/>
  <c r="K25"/>
  <c r="M25"/>
  <c r="N25"/>
  <c r="O25"/>
  <c r="P25"/>
  <c r="Q25"/>
  <c r="R25"/>
  <c r="S25"/>
  <c r="T25"/>
  <c r="U25"/>
  <c r="V25"/>
  <c r="W25"/>
  <c r="X25"/>
  <c r="Y25"/>
  <c r="Z25"/>
  <c r="E24"/>
  <c r="G24"/>
  <c r="H24"/>
  <c r="I24"/>
  <c r="J24"/>
  <c r="K24"/>
  <c r="M24"/>
  <c r="N24"/>
  <c r="O24"/>
  <c r="P24"/>
  <c r="Q24"/>
  <c r="R24"/>
  <c r="S24"/>
  <c r="T24"/>
  <c r="U24"/>
  <c r="V24"/>
  <c r="W24"/>
  <c r="X24"/>
  <c r="Y24"/>
  <c r="Z24"/>
  <c r="E23"/>
  <c r="G23"/>
  <c r="H23"/>
  <c r="I23"/>
  <c r="J23"/>
  <c r="K23"/>
  <c r="M23"/>
  <c r="N23"/>
  <c r="O23"/>
  <c r="P23"/>
  <c r="Q23"/>
  <c r="R23"/>
  <c r="S23"/>
  <c r="T23"/>
  <c r="U23"/>
  <c r="V23"/>
  <c r="W23"/>
  <c r="X23"/>
  <c r="Y23"/>
  <c r="Z23"/>
  <c r="E22"/>
  <c r="G22"/>
  <c r="H22"/>
  <c r="I22"/>
  <c r="J22"/>
  <c r="K22"/>
  <c r="M22"/>
  <c r="N22"/>
  <c r="O22"/>
  <c r="P22"/>
  <c r="Q22"/>
  <c r="R22"/>
  <c r="S22"/>
  <c r="T22"/>
  <c r="U22"/>
  <c r="V22"/>
  <c r="W22"/>
  <c r="X22"/>
  <c r="Y22"/>
  <c r="Z22"/>
  <c r="E21"/>
  <c r="G21"/>
  <c r="H21"/>
  <c r="I21"/>
  <c r="J21"/>
  <c r="K21"/>
  <c r="M21"/>
  <c r="N21"/>
  <c r="O21"/>
  <c r="P21"/>
  <c r="Q21"/>
  <c r="R21"/>
  <c r="S21"/>
  <c r="T21"/>
  <c r="U21"/>
  <c r="V21"/>
  <c r="W21"/>
  <c r="X21"/>
  <c r="Y21"/>
  <c r="Z21"/>
  <c r="E20"/>
  <c r="G20"/>
  <c r="H20"/>
  <c r="I20"/>
  <c r="J20"/>
  <c r="K20"/>
  <c r="M20"/>
  <c r="N20"/>
  <c r="O20"/>
  <c r="P20"/>
  <c r="Q20"/>
  <c r="R20"/>
  <c r="S20"/>
  <c r="T20"/>
  <c r="U20"/>
  <c r="V20"/>
  <c r="W20"/>
  <c r="X20"/>
  <c r="Y20"/>
  <c r="Z20"/>
  <c r="E19"/>
  <c r="G19"/>
  <c r="H19"/>
  <c r="I19"/>
  <c r="J19"/>
  <c r="K19"/>
  <c r="M19"/>
  <c r="N19"/>
  <c r="O19"/>
  <c r="P19"/>
  <c r="Q19"/>
  <c r="R19"/>
  <c r="S19"/>
  <c r="T19"/>
  <c r="U19"/>
  <c r="V19"/>
  <c r="W19"/>
  <c r="X19"/>
  <c r="Y19"/>
  <c r="Z19"/>
  <c r="E149"/>
  <c r="G149"/>
  <c r="H149"/>
  <c r="I149"/>
  <c r="J149"/>
  <c r="K149"/>
  <c r="M149"/>
  <c r="N149"/>
  <c r="O149"/>
  <c r="P149"/>
  <c r="Q149"/>
  <c r="R149"/>
  <c r="S149"/>
  <c r="T149"/>
  <c r="U149"/>
  <c r="V149"/>
  <c r="W149"/>
  <c r="X149"/>
  <c r="Y149"/>
  <c r="Z149"/>
  <c r="M234"/>
  <c r="N234"/>
  <c r="O234"/>
  <c r="P234"/>
  <c r="Q234"/>
  <c r="R234"/>
  <c r="S234"/>
  <c r="T234"/>
  <c r="U234"/>
  <c r="V234"/>
  <c r="W234"/>
  <c r="X234"/>
  <c r="Y234"/>
  <c r="Z234"/>
  <c r="E234"/>
  <c r="G234"/>
  <c r="H234"/>
  <c r="I234"/>
  <c r="J234"/>
  <c r="E73"/>
  <c r="G73"/>
  <c r="H73"/>
  <c r="I73"/>
  <c r="J73"/>
  <c r="K73"/>
  <c r="M73"/>
  <c r="N73"/>
  <c r="O73"/>
  <c r="P73"/>
  <c r="Q73"/>
  <c r="R73"/>
  <c r="S73"/>
  <c r="T73"/>
  <c r="U73"/>
  <c r="V73"/>
  <c r="W73"/>
  <c r="X73"/>
  <c r="Y73"/>
  <c r="Z73"/>
  <c r="E72"/>
  <c r="G72"/>
  <c r="H72"/>
  <c r="I72"/>
  <c r="J72"/>
  <c r="K72"/>
  <c r="M72"/>
  <c r="N72"/>
  <c r="O72"/>
  <c r="P72"/>
  <c r="Q72"/>
  <c r="R72"/>
  <c r="S72"/>
  <c r="T72"/>
  <c r="U72"/>
  <c r="V72"/>
  <c r="W72"/>
  <c r="X72"/>
  <c r="Y72"/>
  <c r="Z72"/>
  <c r="E71"/>
  <c r="G71"/>
  <c r="H71"/>
  <c r="I71"/>
  <c r="J71"/>
  <c r="K71"/>
  <c r="M71"/>
  <c r="N71"/>
  <c r="O71"/>
  <c r="P71"/>
  <c r="Q71"/>
  <c r="R71"/>
  <c r="S71"/>
  <c r="T71"/>
  <c r="U71"/>
  <c r="V71"/>
  <c r="W71"/>
  <c r="X71"/>
  <c r="Y71"/>
  <c r="Z71"/>
  <c r="E70"/>
  <c r="G70"/>
  <c r="H70"/>
  <c r="I70"/>
  <c r="J70"/>
  <c r="K70"/>
  <c r="M70"/>
  <c r="N70"/>
  <c r="O70"/>
  <c r="P70"/>
  <c r="Q70"/>
  <c r="R70"/>
  <c r="S70"/>
  <c r="T70"/>
  <c r="U70"/>
  <c r="V70"/>
  <c r="W70"/>
  <c r="X70"/>
  <c r="Y70"/>
  <c r="Z70"/>
  <c r="E69"/>
  <c r="G69"/>
  <c r="H69"/>
  <c r="I69"/>
  <c r="J69"/>
  <c r="K69"/>
  <c r="M69"/>
  <c r="N69"/>
  <c r="O69"/>
  <c r="P69"/>
  <c r="Q69"/>
  <c r="R69"/>
  <c r="S69"/>
  <c r="T69"/>
  <c r="U69"/>
  <c r="V69"/>
  <c r="W69"/>
  <c r="X69"/>
  <c r="Y69"/>
  <c r="Z69"/>
  <c r="E68"/>
  <c r="G68"/>
  <c r="H68"/>
  <c r="I68"/>
  <c r="J68"/>
  <c r="K68"/>
  <c r="M68"/>
  <c r="N68"/>
  <c r="O68"/>
  <c r="P68"/>
  <c r="Q68"/>
  <c r="R68"/>
  <c r="S68"/>
  <c r="T68"/>
  <c r="U68"/>
  <c r="V68"/>
  <c r="W68"/>
  <c r="X68"/>
  <c r="Y68"/>
  <c r="Z68"/>
  <c r="E67"/>
  <c r="G67"/>
  <c r="H67"/>
  <c r="I67"/>
  <c r="J67"/>
  <c r="K67"/>
  <c r="M67"/>
  <c r="N67"/>
  <c r="O67"/>
  <c r="P67"/>
  <c r="Q67"/>
  <c r="R67"/>
  <c r="S67"/>
  <c r="T67"/>
  <c r="U67"/>
  <c r="V67"/>
  <c r="W67"/>
  <c r="X67"/>
  <c r="Y67"/>
  <c r="Z67"/>
  <c r="E66"/>
  <c r="G66"/>
  <c r="H66"/>
  <c r="I66"/>
  <c r="J66"/>
  <c r="K66"/>
  <c r="M66"/>
  <c r="N66"/>
  <c r="O66"/>
  <c r="P66"/>
  <c r="Q66"/>
  <c r="R66"/>
  <c r="S66"/>
  <c r="T66"/>
  <c r="U66"/>
  <c r="V66"/>
  <c r="W66"/>
  <c r="X66"/>
  <c r="Y66"/>
  <c r="Z66"/>
  <c r="E65"/>
  <c r="G65"/>
  <c r="H65"/>
  <c r="I65"/>
  <c r="J65"/>
  <c r="K65"/>
  <c r="M65"/>
  <c r="N65"/>
  <c r="O65"/>
  <c r="P65"/>
  <c r="Q65"/>
  <c r="R65"/>
  <c r="S65"/>
  <c r="T65"/>
  <c r="U65"/>
  <c r="V65"/>
  <c r="W65"/>
  <c r="X65"/>
  <c r="Y65"/>
  <c r="Z65"/>
  <c r="E64"/>
  <c r="G64"/>
  <c r="H64"/>
  <c r="I64"/>
  <c r="J64"/>
  <c r="K64"/>
  <c r="M64"/>
  <c r="N64"/>
  <c r="O64"/>
  <c r="P64"/>
  <c r="Q64"/>
  <c r="R64"/>
  <c r="S64"/>
  <c r="T64"/>
  <c r="U64"/>
  <c r="V64"/>
  <c r="W64"/>
  <c r="X64"/>
  <c r="Y64"/>
  <c r="Z64"/>
  <c r="E63"/>
  <c r="G63"/>
  <c r="H63"/>
  <c r="I63"/>
  <c r="J63"/>
  <c r="K63"/>
  <c r="M63"/>
  <c r="N63"/>
  <c r="O63"/>
  <c r="P63"/>
  <c r="Q63"/>
  <c r="R63"/>
  <c r="S63"/>
  <c r="T63"/>
  <c r="U63"/>
  <c r="V63"/>
  <c r="W63"/>
  <c r="X63"/>
  <c r="Y63"/>
  <c r="Z63"/>
  <c r="E62"/>
  <c r="G62"/>
  <c r="H62"/>
  <c r="I62"/>
  <c r="J62"/>
  <c r="K62"/>
  <c r="M62"/>
  <c r="N62"/>
  <c r="O62"/>
  <c r="P62"/>
  <c r="Q62"/>
  <c r="R62"/>
  <c r="S62"/>
  <c r="T62"/>
  <c r="U62"/>
  <c r="V62"/>
  <c r="W62"/>
  <c r="X62"/>
  <c r="Y62"/>
  <c r="Z62"/>
  <c r="E61"/>
  <c r="G61"/>
  <c r="H61"/>
  <c r="I61"/>
  <c r="J61"/>
  <c r="K61"/>
  <c r="M61"/>
  <c r="N61"/>
  <c r="O61"/>
  <c r="P61"/>
  <c r="Q61"/>
  <c r="R61"/>
  <c r="S61"/>
  <c r="T61"/>
  <c r="U61"/>
  <c r="V61"/>
  <c r="W61"/>
  <c r="X61"/>
  <c r="Y61"/>
  <c r="Z61"/>
  <c r="E60"/>
  <c r="G60"/>
  <c r="H60"/>
  <c r="I60"/>
  <c r="J60"/>
  <c r="K60"/>
  <c r="M60"/>
  <c r="N60"/>
  <c r="O60"/>
  <c r="P60"/>
  <c r="Q60"/>
  <c r="R60"/>
  <c r="S60"/>
  <c r="T60"/>
  <c r="U60"/>
  <c r="V60"/>
  <c r="W60"/>
  <c r="X60"/>
  <c r="Y60"/>
  <c r="Z60"/>
  <c r="E59"/>
  <c r="G59"/>
  <c r="H59"/>
  <c r="I59"/>
  <c r="J59"/>
  <c r="K59"/>
  <c r="M59"/>
  <c r="N59"/>
  <c r="O59"/>
  <c r="P59"/>
  <c r="Q59"/>
  <c r="R59"/>
  <c r="S59"/>
  <c r="T59"/>
  <c r="U59"/>
  <c r="V59"/>
  <c r="W59"/>
  <c r="X59"/>
  <c r="Y59"/>
  <c r="Z59"/>
  <c r="E58"/>
  <c r="G58"/>
  <c r="H58"/>
  <c r="I58"/>
  <c r="J58"/>
  <c r="K58"/>
  <c r="M58"/>
  <c r="N58"/>
  <c r="O58"/>
  <c r="P58"/>
  <c r="Q58"/>
  <c r="R58"/>
  <c r="S58"/>
  <c r="T58"/>
  <c r="U58"/>
  <c r="V58"/>
  <c r="W58"/>
  <c r="X58"/>
  <c r="Y58"/>
  <c r="Z58"/>
  <c r="E57"/>
  <c r="G57"/>
  <c r="H57"/>
  <c r="I57"/>
  <c r="J57"/>
  <c r="K57"/>
  <c r="M57"/>
  <c r="N57"/>
  <c r="O57"/>
  <c r="P57"/>
  <c r="Q57"/>
  <c r="R57"/>
  <c r="S57"/>
  <c r="T57"/>
  <c r="U57"/>
  <c r="V57"/>
  <c r="W57"/>
  <c r="X57"/>
  <c r="Y57"/>
  <c r="Z57"/>
  <c r="Z196"/>
  <c r="Z195"/>
  <c r="Z194"/>
  <c r="E190"/>
  <c r="G190"/>
  <c r="H190"/>
  <c r="I190"/>
  <c r="J190"/>
  <c r="K190"/>
  <c r="M190"/>
  <c r="N190"/>
  <c r="O190"/>
  <c r="P190"/>
  <c r="Q190"/>
  <c r="R190"/>
  <c r="S190"/>
  <c r="T190"/>
  <c r="U190"/>
  <c r="V190"/>
  <c r="W190"/>
  <c r="X190"/>
  <c r="Y190"/>
  <c r="Z190"/>
  <c r="E186"/>
  <c r="G186"/>
  <c r="H186"/>
  <c r="I186"/>
  <c r="J186"/>
  <c r="K186"/>
  <c r="M186"/>
  <c r="N186"/>
  <c r="O186"/>
  <c r="P186"/>
  <c r="Q186"/>
  <c r="R186"/>
  <c r="S186"/>
  <c r="T186"/>
  <c r="U186"/>
  <c r="V186"/>
  <c r="W186"/>
  <c r="X186"/>
  <c r="Y186"/>
  <c r="Z186"/>
  <c r="E182"/>
  <c r="G182"/>
  <c r="H182"/>
  <c r="I182"/>
  <c r="J182"/>
  <c r="K182"/>
  <c r="M182"/>
  <c r="N182"/>
  <c r="O182"/>
  <c r="P182"/>
  <c r="Q182"/>
  <c r="R182"/>
  <c r="S182"/>
  <c r="T182"/>
  <c r="U182"/>
  <c r="V182"/>
  <c r="W182"/>
  <c r="X182"/>
  <c r="Y182"/>
  <c r="Z182"/>
  <c r="E181"/>
  <c r="G181"/>
  <c r="H181"/>
  <c r="I181"/>
  <c r="J181"/>
  <c r="K181"/>
  <c r="M181"/>
  <c r="N181"/>
  <c r="O181"/>
  <c r="P181"/>
  <c r="Q181"/>
  <c r="R181"/>
  <c r="S181"/>
  <c r="T181"/>
  <c r="U181"/>
  <c r="V181"/>
  <c r="W181"/>
  <c r="X181"/>
  <c r="Y181"/>
  <c r="Z181"/>
  <c r="E180"/>
  <c r="G180"/>
  <c r="H180"/>
  <c r="I180"/>
  <c r="J180"/>
  <c r="K180"/>
  <c r="M180"/>
  <c r="N180"/>
  <c r="O180"/>
  <c r="P180"/>
  <c r="Q180"/>
  <c r="R180"/>
  <c r="S180"/>
  <c r="T180"/>
  <c r="U180"/>
  <c r="V180"/>
  <c r="W180"/>
  <c r="X180"/>
  <c r="Y180"/>
  <c r="Z180"/>
  <c r="G177"/>
  <c r="H177"/>
  <c r="I177"/>
  <c r="J177"/>
  <c r="K177"/>
  <c r="M177"/>
  <c r="N177"/>
  <c r="O177"/>
  <c r="P177"/>
  <c r="Q177"/>
  <c r="R177"/>
  <c r="S177"/>
  <c r="T177"/>
  <c r="U177"/>
  <c r="V177"/>
  <c r="W177"/>
  <c r="X177"/>
  <c r="Y177"/>
  <c r="Z177"/>
  <c r="E174"/>
  <c r="G174"/>
  <c r="H174"/>
  <c r="I174"/>
  <c r="J174"/>
  <c r="K174"/>
  <c r="M174"/>
  <c r="N174"/>
  <c r="O174"/>
  <c r="P174"/>
  <c r="Q174"/>
  <c r="R174"/>
  <c r="S174"/>
  <c r="T174"/>
  <c r="U174"/>
  <c r="V174"/>
  <c r="W174"/>
  <c r="X174"/>
  <c r="Y174"/>
  <c r="Z174"/>
  <c r="E173"/>
  <c r="G173"/>
  <c r="H173"/>
  <c r="I173"/>
  <c r="J173"/>
  <c r="K173"/>
  <c r="M173"/>
  <c r="N173"/>
  <c r="O173"/>
  <c r="P173"/>
  <c r="Q173"/>
  <c r="R173"/>
  <c r="S173"/>
  <c r="T173"/>
  <c r="U173"/>
  <c r="V173"/>
  <c r="W173"/>
  <c r="X173"/>
  <c r="Y173"/>
  <c r="Z173"/>
  <c r="E172"/>
  <c r="G172"/>
  <c r="H172"/>
  <c r="I172"/>
  <c r="J172"/>
  <c r="K172"/>
  <c r="M172"/>
  <c r="N172"/>
  <c r="O172"/>
  <c r="P172"/>
  <c r="Q172"/>
  <c r="R172"/>
  <c r="S172"/>
  <c r="T172"/>
  <c r="U172"/>
  <c r="V172"/>
  <c r="W172"/>
  <c r="X172"/>
  <c r="Y172"/>
  <c r="Z172"/>
  <c r="W272"/>
  <c r="X272"/>
  <c r="Y272"/>
  <c r="Z272"/>
  <c r="E271"/>
  <c r="G271"/>
  <c r="H271"/>
  <c r="I271"/>
  <c r="J271"/>
  <c r="K271"/>
  <c r="M271"/>
  <c r="N271"/>
  <c r="O271"/>
  <c r="P271"/>
  <c r="Q271"/>
  <c r="R271"/>
  <c r="S271"/>
  <c r="T271"/>
  <c r="U271"/>
  <c r="V271"/>
  <c r="W271"/>
  <c r="X271"/>
  <c r="Y271"/>
  <c r="Z271"/>
  <c r="E270"/>
  <c r="G270"/>
  <c r="H270"/>
  <c r="I270"/>
  <c r="J270"/>
  <c r="K270"/>
  <c r="M270"/>
  <c r="N270"/>
  <c r="O270"/>
  <c r="P270"/>
  <c r="Q270"/>
  <c r="R270"/>
  <c r="S270"/>
  <c r="T270"/>
  <c r="U270"/>
  <c r="V270"/>
  <c r="W270"/>
  <c r="X270"/>
  <c r="Y270"/>
  <c r="Z270"/>
  <c r="E269"/>
  <c r="G269"/>
  <c r="H269"/>
  <c r="I269"/>
  <c r="J269"/>
  <c r="K269"/>
  <c r="M269"/>
  <c r="N269"/>
  <c r="O269"/>
  <c r="P269"/>
  <c r="Q269"/>
  <c r="R269"/>
  <c r="S269"/>
  <c r="T269"/>
  <c r="U269"/>
  <c r="V269"/>
  <c r="W269"/>
  <c r="X269"/>
  <c r="Y269"/>
  <c r="Z269"/>
  <c r="E268"/>
  <c r="G268"/>
  <c r="H268"/>
  <c r="I268"/>
  <c r="J268"/>
  <c r="K268"/>
  <c r="M268"/>
  <c r="N268"/>
  <c r="O268"/>
  <c r="P268"/>
  <c r="Q268"/>
  <c r="R268"/>
  <c r="S268"/>
  <c r="T268"/>
  <c r="U268"/>
  <c r="V268"/>
  <c r="W268"/>
  <c r="X268"/>
  <c r="Y268"/>
  <c r="Z268"/>
  <c r="E267"/>
  <c r="G267"/>
  <c r="H267"/>
  <c r="I267"/>
  <c r="J267"/>
  <c r="K267"/>
  <c r="M267"/>
  <c r="N267"/>
  <c r="O267"/>
  <c r="P267"/>
  <c r="Q267"/>
  <c r="R267"/>
  <c r="S267"/>
  <c r="T267"/>
  <c r="U267"/>
  <c r="V267"/>
  <c r="W267"/>
  <c r="X267"/>
  <c r="Y267"/>
  <c r="Z267"/>
  <c r="E266"/>
  <c r="G266"/>
  <c r="H266"/>
  <c r="I266"/>
  <c r="J266"/>
  <c r="K266"/>
  <c r="M266"/>
  <c r="N266"/>
  <c r="O266"/>
  <c r="P266"/>
  <c r="Q266"/>
  <c r="R266"/>
  <c r="S266"/>
  <c r="T266"/>
  <c r="U266"/>
  <c r="V266"/>
  <c r="W266"/>
  <c r="X266"/>
  <c r="Y266"/>
  <c r="Z266"/>
  <c r="E265"/>
  <c r="G265"/>
  <c r="H265"/>
  <c r="I265"/>
  <c r="J265"/>
  <c r="K265"/>
  <c r="M265"/>
  <c r="N265"/>
  <c r="O265"/>
  <c r="P265"/>
  <c r="Q265"/>
  <c r="R265"/>
  <c r="S265"/>
  <c r="T265"/>
  <c r="U265"/>
  <c r="V265"/>
  <c r="W265"/>
  <c r="X265"/>
  <c r="Y265"/>
  <c r="Z265"/>
  <c r="E264"/>
  <c r="G264"/>
  <c r="H264"/>
  <c r="I264"/>
  <c r="J264"/>
  <c r="K264"/>
  <c r="M264"/>
  <c r="N264"/>
  <c r="O264"/>
  <c r="P264"/>
  <c r="Q264"/>
  <c r="R264"/>
  <c r="S264"/>
  <c r="T264"/>
  <c r="U264"/>
  <c r="V264"/>
  <c r="W264"/>
  <c r="X264"/>
  <c r="Y264"/>
  <c r="Z264"/>
  <c r="E263"/>
  <c r="G263"/>
  <c r="H263"/>
  <c r="I263"/>
  <c r="J263"/>
  <c r="K263"/>
  <c r="M263"/>
  <c r="N263"/>
  <c r="O263"/>
  <c r="P263"/>
  <c r="Q263"/>
  <c r="R263"/>
  <c r="S263"/>
  <c r="T263"/>
  <c r="U263"/>
  <c r="V263"/>
  <c r="W263"/>
  <c r="X263"/>
  <c r="Y263"/>
  <c r="Z263"/>
  <c r="E262"/>
  <c r="G262"/>
  <c r="H262"/>
  <c r="I262"/>
  <c r="J262"/>
  <c r="K262"/>
  <c r="M262"/>
  <c r="N262"/>
  <c r="O262"/>
  <c r="P262"/>
  <c r="Q262"/>
  <c r="R262"/>
  <c r="S262"/>
  <c r="T262"/>
  <c r="U262"/>
  <c r="V262"/>
  <c r="W262"/>
  <c r="X262"/>
  <c r="Y262"/>
  <c r="Z262"/>
  <c r="E261"/>
  <c r="G261"/>
  <c r="H261"/>
  <c r="I261"/>
  <c r="J261"/>
  <c r="K261"/>
  <c r="M261"/>
  <c r="N261"/>
  <c r="O261"/>
  <c r="P261"/>
  <c r="Q261"/>
  <c r="R261"/>
  <c r="S261"/>
  <c r="T261"/>
  <c r="U261"/>
  <c r="V261"/>
  <c r="W261"/>
  <c r="X261"/>
  <c r="Y261"/>
  <c r="Z261"/>
  <c r="E260"/>
  <c r="G260"/>
  <c r="H260"/>
  <c r="I260"/>
  <c r="J260"/>
  <c r="K260"/>
  <c r="M260"/>
  <c r="N260"/>
  <c r="O260"/>
  <c r="P260"/>
  <c r="Q260"/>
  <c r="R260"/>
  <c r="S260"/>
  <c r="T260"/>
  <c r="U260"/>
  <c r="V260"/>
  <c r="W260"/>
  <c r="X260"/>
  <c r="Y260"/>
  <c r="Z260"/>
  <c r="E259"/>
  <c r="G259"/>
  <c r="H259"/>
  <c r="I259"/>
  <c r="J259"/>
  <c r="K259"/>
  <c r="M259"/>
  <c r="N259"/>
  <c r="O259"/>
  <c r="P259"/>
  <c r="Q259"/>
  <c r="R259"/>
  <c r="S259"/>
  <c r="T259"/>
  <c r="U259"/>
  <c r="V259"/>
  <c r="W259"/>
  <c r="X259"/>
  <c r="Y259"/>
  <c r="Z259"/>
  <c r="E258"/>
  <c r="G258"/>
  <c r="H258"/>
  <c r="I258"/>
  <c r="J258"/>
  <c r="K258"/>
  <c r="M258"/>
  <c r="N258"/>
  <c r="O258"/>
  <c r="P258"/>
  <c r="Q258"/>
  <c r="R258"/>
  <c r="S258"/>
  <c r="T258"/>
  <c r="U258"/>
  <c r="V258"/>
  <c r="W258"/>
  <c r="X258"/>
  <c r="Y258"/>
  <c r="Z258"/>
  <c r="E257"/>
  <c r="G257"/>
  <c r="H257"/>
  <c r="I257"/>
  <c r="J257"/>
  <c r="K257"/>
  <c r="M257"/>
  <c r="N257"/>
  <c r="O257"/>
  <c r="P257"/>
  <c r="Q257"/>
  <c r="R257"/>
  <c r="S257"/>
  <c r="T257"/>
  <c r="U257"/>
  <c r="V257"/>
  <c r="W257"/>
  <c r="X257"/>
  <c r="Y257"/>
  <c r="Z257"/>
  <c r="E256"/>
  <c r="G256"/>
  <c r="H256"/>
  <c r="I256"/>
  <c r="J256"/>
  <c r="K256"/>
  <c r="M256"/>
  <c r="N256"/>
  <c r="O256"/>
  <c r="P256"/>
  <c r="Q256"/>
  <c r="R256"/>
  <c r="S256"/>
  <c r="T256"/>
  <c r="U256"/>
  <c r="V256"/>
  <c r="W256"/>
  <c r="X256"/>
  <c r="Y256"/>
  <c r="Z256"/>
  <c r="E255"/>
  <c r="G255"/>
  <c r="H255"/>
  <c r="I255"/>
  <c r="J255"/>
  <c r="K255"/>
  <c r="M255"/>
  <c r="N255"/>
  <c r="O255"/>
  <c r="P255"/>
  <c r="Q255"/>
  <c r="R255"/>
  <c r="S255"/>
  <c r="T255"/>
  <c r="U255"/>
  <c r="V255"/>
  <c r="W255"/>
  <c r="X255"/>
  <c r="Y255"/>
  <c r="Z255"/>
  <c r="G254"/>
  <c r="H254"/>
  <c r="I254"/>
  <c r="J254"/>
  <c r="K254"/>
  <c r="M254"/>
  <c r="N254"/>
  <c r="O254"/>
  <c r="P254"/>
  <c r="Q254"/>
  <c r="R254"/>
  <c r="S254"/>
  <c r="T254"/>
  <c r="U254"/>
  <c r="V254"/>
  <c r="W254"/>
  <c r="X254"/>
  <c r="Y254"/>
  <c r="Z254"/>
  <c r="E253"/>
  <c r="G253"/>
  <c r="H253"/>
  <c r="I253"/>
  <c r="J253"/>
  <c r="K253"/>
  <c r="M253"/>
  <c r="N253"/>
  <c r="O253"/>
  <c r="P253"/>
  <c r="Q253"/>
  <c r="R253"/>
  <c r="S253"/>
  <c r="T253"/>
  <c r="U253"/>
  <c r="V253"/>
  <c r="W253"/>
  <c r="X253"/>
  <c r="Y253"/>
  <c r="Z253"/>
  <c r="E245"/>
  <c r="G245"/>
  <c r="H245"/>
  <c r="I245"/>
  <c r="J245"/>
  <c r="K245"/>
  <c r="M245"/>
  <c r="N245"/>
  <c r="O245"/>
  <c r="P245"/>
  <c r="Q245"/>
  <c r="R245"/>
  <c r="S245"/>
  <c r="T245"/>
  <c r="U245"/>
  <c r="V245"/>
  <c r="W245"/>
  <c r="X245"/>
  <c r="Y245"/>
  <c r="Z245"/>
  <c r="E244"/>
  <c r="G244"/>
  <c r="H244"/>
  <c r="I244"/>
  <c r="J244"/>
  <c r="K244"/>
  <c r="M244"/>
  <c r="N244"/>
  <c r="O244"/>
  <c r="P244"/>
  <c r="Q244"/>
  <c r="R244"/>
  <c r="S244"/>
  <c r="T244"/>
  <c r="U244"/>
  <c r="V244"/>
  <c r="W244"/>
  <c r="X244"/>
  <c r="Y244"/>
  <c r="Z244"/>
  <c r="E243"/>
  <c r="G243"/>
  <c r="H243"/>
  <c r="I243"/>
  <c r="J243"/>
  <c r="K243"/>
  <c r="M243"/>
  <c r="N243"/>
  <c r="O243"/>
  <c r="P243"/>
  <c r="Q243"/>
  <c r="R243"/>
  <c r="S243"/>
  <c r="T243"/>
  <c r="U243"/>
  <c r="V243"/>
  <c r="W243"/>
  <c r="X243"/>
  <c r="Y243"/>
  <c r="Z243"/>
  <c r="E242"/>
  <c r="G242"/>
  <c r="H242"/>
  <c r="I242"/>
  <c r="J242"/>
  <c r="K242"/>
  <c r="M242"/>
  <c r="N242"/>
  <c r="O242"/>
  <c r="P242"/>
  <c r="Q242"/>
  <c r="R242"/>
  <c r="S242"/>
  <c r="T242"/>
  <c r="U242"/>
  <c r="V242"/>
  <c r="W242"/>
  <c r="X242"/>
  <c r="Y242"/>
  <c r="Z242"/>
  <c r="E241"/>
  <c r="G241"/>
  <c r="H241"/>
  <c r="I241"/>
  <c r="J241"/>
  <c r="K241"/>
  <c r="M241"/>
  <c r="N241"/>
  <c r="O241"/>
  <c r="P241"/>
  <c r="Q241"/>
  <c r="R241"/>
  <c r="S241"/>
  <c r="T241"/>
  <c r="U241"/>
  <c r="V241"/>
  <c r="W241"/>
  <c r="X241"/>
  <c r="Y241"/>
  <c r="Z241"/>
  <c r="E240"/>
  <c r="G240"/>
  <c r="H240"/>
  <c r="I240"/>
  <c r="J240"/>
  <c r="K240"/>
  <c r="M240"/>
  <c r="N240"/>
  <c r="O240"/>
  <c r="P240"/>
  <c r="Q240"/>
  <c r="R240"/>
  <c r="S240"/>
  <c r="T240"/>
  <c r="U240"/>
  <c r="V240"/>
  <c r="W240"/>
  <c r="X240"/>
  <c r="Y240"/>
  <c r="Z240"/>
  <c r="E239"/>
  <c r="G239"/>
  <c r="H239"/>
  <c r="I239"/>
  <c r="J239"/>
  <c r="K239"/>
  <c r="M239"/>
  <c r="N239"/>
  <c r="O239"/>
  <c r="P239"/>
  <c r="Q239"/>
  <c r="R239"/>
  <c r="S239"/>
  <c r="T239"/>
  <c r="U239"/>
  <c r="V239"/>
  <c r="W239"/>
  <c r="X239"/>
  <c r="Y239"/>
  <c r="Z239"/>
  <c r="E238"/>
  <c r="G238"/>
  <c r="H238"/>
  <c r="I238"/>
  <c r="J238"/>
  <c r="K238"/>
  <c r="M238"/>
  <c r="N238"/>
  <c r="O238"/>
  <c r="P238"/>
  <c r="Q238"/>
  <c r="R238"/>
  <c r="S238"/>
  <c r="T238"/>
  <c r="U238"/>
  <c r="V238"/>
  <c r="W238"/>
  <c r="X238"/>
  <c r="Y238"/>
  <c r="Z238"/>
  <c r="M237"/>
  <c r="N237"/>
  <c r="O237"/>
  <c r="P237"/>
  <c r="Q237"/>
  <c r="R237"/>
  <c r="S237"/>
  <c r="T237"/>
  <c r="U237"/>
  <c r="V237"/>
  <c r="W237"/>
  <c r="X237"/>
  <c r="Y237"/>
  <c r="Z237"/>
  <c r="M236"/>
  <c r="N236"/>
  <c r="O236"/>
  <c r="P236"/>
  <c r="Q236"/>
  <c r="R236"/>
  <c r="S236"/>
  <c r="T236"/>
  <c r="U236"/>
  <c r="V236"/>
  <c r="W236"/>
  <c r="X236"/>
  <c r="Y236"/>
  <c r="Z236"/>
  <c r="M235"/>
  <c r="N235"/>
  <c r="O235"/>
  <c r="P235"/>
  <c r="Q235"/>
  <c r="R235"/>
  <c r="S235"/>
  <c r="T235"/>
  <c r="U235"/>
  <c r="V235"/>
  <c r="W235"/>
  <c r="X235"/>
  <c r="Y235"/>
  <c r="Z235"/>
  <c r="M233"/>
  <c r="N233"/>
  <c r="O233"/>
  <c r="P233"/>
  <c r="Q233"/>
  <c r="R233"/>
  <c r="S233"/>
  <c r="T233"/>
  <c r="U233"/>
  <c r="V233"/>
  <c r="W233"/>
  <c r="X233"/>
  <c r="Y233"/>
  <c r="Z233"/>
  <c r="M232"/>
  <c r="N232"/>
  <c r="O232"/>
  <c r="P232"/>
  <c r="Q232"/>
  <c r="R232"/>
  <c r="S232"/>
  <c r="T232"/>
  <c r="U232"/>
  <c r="V232"/>
  <c r="W232"/>
  <c r="X232"/>
  <c r="Y232"/>
  <c r="Z232"/>
  <c r="M231"/>
  <c r="N231"/>
  <c r="O231"/>
  <c r="P231"/>
  <c r="Q231"/>
  <c r="R231"/>
  <c r="S231"/>
  <c r="T231"/>
  <c r="U231"/>
  <c r="V231"/>
  <c r="W231"/>
  <c r="X231"/>
  <c r="Y231"/>
  <c r="Z231"/>
  <c r="E230"/>
  <c r="G230"/>
  <c r="H230"/>
  <c r="I230"/>
  <c r="J230"/>
  <c r="K230"/>
  <c r="M230"/>
  <c r="N230"/>
  <c r="O230"/>
  <c r="P230"/>
  <c r="Q230"/>
  <c r="R230"/>
  <c r="S230"/>
  <c r="T230"/>
  <c r="U230"/>
  <c r="V230"/>
  <c r="W230"/>
  <c r="X230"/>
  <c r="Y230"/>
  <c r="Z230"/>
  <c r="E169"/>
  <c r="G169"/>
  <c r="H169"/>
  <c r="I169"/>
  <c r="J169"/>
  <c r="K169"/>
  <c r="M169"/>
  <c r="N169"/>
  <c r="O169"/>
  <c r="P169"/>
  <c r="Q169"/>
  <c r="R169"/>
  <c r="S169"/>
  <c r="T169"/>
  <c r="U169"/>
  <c r="V169"/>
  <c r="W169"/>
  <c r="X169"/>
  <c r="Y169"/>
  <c r="Z169"/>
  <c r="G168"/>
  <c r="H168"/>
  <c r="I168"/>
  <c r="J168"/>
  <c r="K168"/>
  <c r="M168"/>
  <c r="N168"/>
  <c r="O168"/>
  <c r="P168"/>
  <c r="Q168"/>
  <c r="R168"/>
  <c r="S168"/>
  <c r="T168"/>
  <c r="U168"/>
  <c r="V168"/>
  <c r="W168"/>
  <c r="X168"/>
  <c r="Y168"/>
  <c r="Z168"/>
  <c r="E167"/>
  <c r="G167"/>
  <c r="H167"/>
  <c r="I167"/>
  <c r="J167"/>
  <c r="K167"/>
  <c r="M167"/>
  <c r="N167"/>
  <c r="O167"/>
  <c r="P167"/>
  <c r="Q167"/>
  <c r="R167"/>
  <c r="S167"/>
  <c r="T167"/>
  <c r="U167"/>
  <c r="V167"/>
  <c r="W167"/>
  <c r="X167"/>
  <c r="Y167"/>
  <c r="Z167"/>
  <c r="E150"/>
  <c r="G150"/>
  <c r="H150"/>
  <c r="I150"/>
  <c r="J150"/>
  <c r="K150"/>
  <c r="M150"/>
  <c r="N150"/>
  <c r="O150"/>
  <c r="P150"/>
  <c r="Q150"/>
  <c r="R150"/>
  <c r="S150"/>
  <c r="T150"/>
  <c r="U150"/>
  <c r="V150"/>
  <c r="W150"/>
  <c r="X150"/>
  <c r="Y150"/>
  <c r="Z150"/>
  <c r="E148"/>
  <c r="G148"/>
  <c r="H148"/>
  <c r="I148"/>
  <c r="J148"/>
  <c r="K148"/>
  <c r="M148"/>
  <c r="N148"/>
  <c r="O148"/>
  <c r="P148"/>
  <c r="Q148"/>
  <c r="R148"/>
  <c r="S148"/>
  <c r="T148"/>
  <c r="U148"/>
  <c r="V148"/>
  <c r="W148"/>
  <c r="X148"/>
  <c r="Y148"/>
  <c r="Z148"/>
  <c r="E147"/>
  <c r="G147"/>
  <c r="H147"/>
  <c r="I147"/>
  <c r="J147"/>
  <c r="K147"/>
  <c r="M147"/>
  <c r="N147"/>
  <c r="O147"/>
  <c r="P147"/>
  <c r="Q147"/>
  <c r="R147"/>
  <c r="S147"/>
  <c r="T147"/>
  <c r="U147"/>
  <c r="V147"/>
  <c r="W147"/>
  <c r="X147"/>
  <c r="Y147"/>
  <c r="Z147"/>
  <c r="E146"/>
  <c r="G146"/>
  <c r="H146"/>
  <c r="I146"/>
  <c r="J146"/>
  <c r="K146"/>
  <c r="M146"/>
  <c r="N146"/>
  <c r="O146"/>
  <c r="P146"/>
  <c r="Q146"/>
  <c r="R146"/>
  <c r="S146"/>
  <c r="T146"/>
  <c r="U146"/>
  <c r="V146"/>
  <c r="W146"/>
  <c r="X146"/>
  <c r="Y146"/>
  <c r="Z146"/>
  <c r="E145"/>
  <c r="G145"/>
  <c r="H145"/>
  <c r="I145"/>
  <c r="J145"/>
  <c r="K145"/>
  <c r="M145"/>
  <c r="N145"/>
  <c r="O145"/>
  <c r="P145"/>
  <c r="Q145"/>
  <c r="R145"/>
  <c r="S145"/>
  <c r="T145"/>
  <c r="U145"/>
  <c r="V145"/>
  <c r="W145"/>
  <c r="X145"/>
  <c r="Y145"/>
  <c r="Z145"/>
  <c r="E144"/>
  <c r="G144"/>
  <c r="H144"/>
  <c r="I144"/>
  <c r="J144"/>
  <c r="K144"/>
  <c r="M144"/>
  <c r="N144"/>
  <c r="O144"/>
  <c r="P144"/>
  <c r="Q144"/>
  <c r="R144"/>
  <c r="S144"/>
  <c r="T144"/>
  <c r="U144"/>
  <c r="V144"/>
  <c r="W144"/>
  <c r="X144"/>
  <c r="Y144"/>
  <c r="Z144"/>
  <c r="W143"/>
  <c r="X143"/>
  <c r="Y143"/>
  <c r="Z143"/>
  <c r="E142"/>
  <c r="G142"/>
  <c r="H142"/>
  <c r="I142"/>
  <c r="J142"/>
  <c r="K142"/>
  <c r="M142"/>
  <c r="N142"/>
  <c r="O142"/>
  <c r="P142"/>
  <c r="Q142"/>
  <c r="R142"/>
  <c r="S142"/>
  <c r="T142"/>
  <c r="U142"/>
  <c r="V142"/>
  <c r="W142"/>
  <c r="X142"/>
  <c r="Y142"/>
  <c r="Z142"/>
  <c r="E141"/>
  <c r="G141"/>
  <c r="H141"/>
  <c r="I141"/>
  <c r="J141"/>
  <c r="K141"/>
  <c r="M141"/>
  <c r="N141"/>
  <c r="O141"/>
  <c r="P141"/>
  <c r="Q141"/>
  <c r="R141"/>
  <c r="S141"/>
  <c r="T141"/>
  <c r="U141"/>
  <c r="V141"/>
  <c r="W141"/>
  <c r="X141"/>
  <c r="Y141"/>
  <c r="Z141"/>
  <c r="W140"/>
  <c r="X140"/>
  <c r="Y140"/>
  <c r="Z140"/>
  <c r="E137"/>
  <c r="G137"/>
  <c r="H137"/>
  <c r="I137"/>
  <c r="J137"/>
  <c r="K137"/>
  <c r="M137"/>
  <c r="N137"/>
  <c r="O137"/>
  <c r="P137"/>
  <c r="Q137"/>
  <c r="R137"/>
  <c r="S137"/>
  <c r="T137"/>
  <c r="U137"/>
  <c r="V137"/>
  <c r="W137"/>
  <c r="X137"/>
  <c r="Y137"/>
  <c r="Z137"/>
  <c r="O135"/>
  <c r="P135"/>
  <c r="Q135"/>
  <c r="R135"/>
  <c r="S135"/>
  <c r="T135"/>
  <c r="U135"/>
  <c r="V135"/>
  <c r="W135"/>
  <c r="X135"/>
  <c r="Y135"/>
  <c r="Z135"/>
  <c r="E134"/>
  <c r="G134"/>
  <c r="H134"/>
  <c r="I134"/>
  <c r="J134"/>
  <c r="K134"/>
  <c r="M134"/>
  <c r="N134"/>
  <c r="O134"/>
  <c r="P134"/>
  <c r="Q134"/>
  <c r="R134"/>
  <c r="S134"/>
  <c r="T134"/>
  <c r="U134"/>
  <c r="V134"/>
  <c r="W134"/>
  <c r="X134"/>
  <c r="Y134"/>
  <c r="Z134"/>
  <c r="E133"/>
  <c r="G133"/>
  <c r="H133"/>
  <c r="I133"/>
  <c r="J133"/>
  <c r="K133"/>
  <c r="M133"/>
  <c r="N133"/>
  <c r="O133"/>
  <c r="P133"/>
  <c r="Q133"/>
  <c r="R133"/>
  <c r="S133"/>
  <c r="T133"/>
  <c r="U133"/>
  <c r="V133"/>
  <c r="W133"/>
  <c r="X133"/>
  <c r="Y133"/>
  <c r="Z133"/>
  <c r="Z131"/>
  <c r="Z130"/>
  <c r="Z129"/>
  <c r="Z128"/>
  <c r="Z127"/>
  <c r="Z126"/>
  <c r="Z125"/>
  <c r="Z124"/>
  <c r="Z123"/>
  <c r="E116"/>
  <c r="G116"/>
  <c r="H116"/>
  <c r="I116"/>
  <c r="J116"/>
  <c r="K116"/>
  <c r="M116"/>
  <c r="N116"/>
  <c r="O116"/>
  <c r="P116"/>
  <c r="Q116"/>
  <c r="R116"/>
  <c r="S116"/>
  <c r="T116"/>
  <c r="U116"/>
  <c r="V116"/>
  <c r="W116"/>
  <c r="X116"/>
  <c r="Y116"/>
  <c r="Z116"/>
  <c r="E115"/>
  <c r="G115"/>
  <c r="H115"/>
  <c r="I115"/>
  <c r="J115"/>
  <c r="K115"/>
  <c r="M115"/>
  <c r="N115"/>
  <c r="O115"/>
  <c r="P115"/>
  <c r="Q115"/>
  <c r="R115"/>
  <c r="S115"/>
  <c r="T115"/>
  <c r="U115"/>
  <c r="V115"/>
  <c r="W115"/>
  <c r="X115"/>
  <c r="Y115"/>
  <c r="Z115"/>
  <c r="E114"/>
  <c r="G114"/>
  <c r="H114"/>
  <c r="I114"/>
  <c r="J114"/>
  <c r="K114"/>
  <c r="M114"/>
  <c r="N114"/>
  <c r="O114"/>
  <c r="P114"/>
  <c r="Q114"/>
  <c r="R114"/>
  <c r="S114"/>
  <c r="T114"/>
  <c r="U114"/>
  <c r="V114"/>
  <c r="W114"/>
  <c r="X114"/>
  <c r="Y114"/>
  <c r="Z114"/>
  <c r="E113"/>
  <c r="G113"/>
  <c r="H113"/>
  <c r="I113"/>
  <c r="J113"/>
  <c r="K113"/>
  <c r="M113"/>
  <c r="N113"/>
  <c r="O113"/>
  <c r="P113"/>
  <c r="Q113"/>
  <c r="R113"/>
  <c r="S113"/>
  <c r="T113"/>
  <c r="U113"/>
  <c r="V113"/>
  <c r="W113"/>
  <c r="X113"/>
  <c r="Y113"/>
  <c r="Z113"/>
  <c r="E112"/>
  <c r="G112"/>
  <c r="H112"/>
  <c r="I112"/>
  <c r="J112"/>
  <c r="K112"/>
  <c r="M112"/>
  <c r="N112"/>
  <c r="O112"/>
  <c r="P112"/>
  <c r="Q112"/>
  <c r="R112"/>
  <c r="S112"/>
  <c r="T112"/>
  <c r="U112"/>
  <c r="V112"/>
  <c r="W112"/>
  <c r="X112"/>
  <c r="Y112"/>
  <c r="Z112"/>
  <c r="E111"/>
  <c r="G111"/>
  <c r="H111"/>
  <c r="I111"/>
  <c r="J111"/>
  <c r="K111"/>
  <c r="M111"/>
  <c r="N111"/>
  <c r="O111"/>
  <c r="P111"/>
  <c r="Q111"/>
  <c r="R111"/>
  <c r="S111"/>
  <c r="T111"/>
  <c r="U111"/>
  <c r="V111"/>
  <c r="W111"/>
  <c r="X111"/>
  <c r="Y111"/>
  <c r="Z111"/>
  <c r="E110"/>
  <c r="G110"/>
  <c r="H110"/>
  <c r="I110"/>
  <c r="J110"/>
  <c r="K110"/>
  <c r="M110"/>
  <c r="N110"/>
  <c r="O110"/>
  <c r="P110"/>
  <c r="Q110"/>
  <c r="R110"/>
  <c r="S110"/>
  <c r="T110"/>
  <c r="U110"/>
  <c r="V110"/>
  <c r="W110"/>
  <c r="X110"/>
  <c r="Y110"/>
  <c r="Z110"/>
  <c r="E106"/>
  <c r="G106"/>
  <c r="H106"/>
  <c r="I106"/>
  <c r="J106"/>
  <c r="K106"/>
  <c r="M106"/>
  <c r="N106"/>
  <c r="O106"/>
  <c r="P106"/>
  <c r="Q106"/>
  <c r="R106"/>
  <c r="S106"/>
  <c r="T106"/>
  <c r="U106"/>
  <c r="V106"/>
  <c r="W106"/>
  <c r="X106"/>
  <c r="Y106"/>
  <c r="Z106"/>
  <c r="E105"/>
  <c r="G105"/>
  <c r="H105"/>
  <c r="I105"/>
  <c r="J105"/>
  <c r="K105"/>
  <c r="M105"/>
  <c r="N105"/>
  <c r="O105"/>
  <c r="P105"/>
  <c r="Q105"/>
  <c r="R105"/>
  <c r="S105"/>
  <c r="T105"/>
  <c r="U105"/>
  <c r="V105"/>
  <c r="W105"/>
  <c r="X105"/>
  <c r="Y105"/>
  <c r="Z105"/>
  <c r="E104"/>
  <c r="G104"/>
  <c r="H104"/>
  <c r="I104"/>
  <c r="J104"/>
  <c r="K104"/>
  <c r="M104"/>
  <c r="N104"/>
  <c r="O104"/>
  <c r="P104"/>
  <c r="Q104"/>
  <c r="R104"/>
  <c r="S104"/>
  <c r="T104"/>
  <c r="U104"/>
  <c r="V104"/>
  <c r="W104"/>
  <c r="X104"/>
  <c r="Y104"/>
  <c r="Z104"/>
  <c r="E103"/>
  <c r="G103"/>
  <c r="H103"/>
  <c r="I103"/>
  <c r="J103"/>
  <c r="K103"/>
  <c r="M103"/>
  <c r="N103"/>
  <c r="O103"/>
  <c r="P103"/>
  <c r="Q103"/>
  <c r="R103"/>
  <c r="S103"/>
  <c r="T103"/>
  <c r="U103"/>
  <c r="V103"/>
  <c r="W103"/>
  <c r="X103"/>
  <c r="Y103"/>
  <c r="Z103"/>
  <c r="E102"/>
  <c r="G102"/>
  <c r="H102"/>
  <c r="I102"/>
  <c r="J102"/>
  <c r="K102"/>
  <c r="M102"/>
  <c r="N102"/>
  <c r="O102"/>
  <c r="P102"/>
  <c r="Q102"/>
  <c r="R102"/>
  <c r="S102"/>
  <c r="T102"/>
  <c r="U102"/>
  <c r="V102"/>
  <c r="W102"/>
  <c r="X102"/>
  <c r="Y102"/>
  <c r="Z102"/>
  <c r="E101"/>
  <c r="G101"/>
  <c r="H101"/>
  <c r="I101"/>
  <c r="J101"/>
  <c r="K101"/>
  <c r="M101"/>
  <c r="N101"/>
  <c r="O101"/>
  <c r="P101"/>
  <c r="Q101"/>
  <c r="R101"/>
  <c r="S101"/>
  <c r="T101"/>
  <c r="U101"/>
  <c r="V101"/>
  <c r="W101"/>
  <c r="X101"/>
  <c r="Y101"/>
  <c r="Z101"/>
  <c r="E100"/>
  <c r="G100"/>
  <c r="H100"/>
  <c r="I100"/>
  <c r="J100"/>
  <c r="K100"/>
  <c r="M100"/>
  <c r="N100"/>
  <c r="O100"/>
  <c r="P100"/>
  <c r="Q100"/>
  <c r="R100"/>
  <c r="S100"/>
  <c r="T100"/>
  <c r="U100"/>
  <c r="V100"/>
  <c r="W100"/>
  <c r="X100"/>
  <c r="Y100"/>
  <c r="Z100"/>
  <c r="E99"/>
  <c r="G99"/>
  <c r="H99"/>
  <c r="I99"/>
  <c r="J99"/>
  <c r="K99"/>
  <c r="M99"/>
  <c r="N99"/>
  <c r="O99"/>
  <c r="P99"/>
  <c r="Q99"/>
  <c r="R99"/>
  <c r="S99"/>
  <c r="T99"/>
  <c r="U99"/>
  <c r="V99"/>
  <c r="W99"/>
  <c r="X99"/>
  <c r="Y99"/>
  <c r="Z99"/>
  <c r="E98"/>
  <c r="G98"/>
  <c r="H98"/>
  <c r="I98"/>
  <c r="J98"/>
  <c r="K98"/>
  <c r="M98"/>
  <c r="N98"/>
  <c r="O98"/>
  <c r="P98"/>
  <c r="Q98"/>
  <c r="R98"/>
  <c r="S98"/>
  <c r="T98"/>
  <c r="U98"/>
  <c r="V98"/>
  <c r="W98"/>
  <c r="X98"/>
  <c r="Y98"/>
  <c r="Z98"/>
  <c r="E97"/>
  <c r="G97"/>
  <c r="H97"/>
  <c r="I97"/>
  <c r="J97"/>
  <c r="K97"/>
  <c r="M97"/>
  <c r="N97"/>
  <c r="O97"/>
  <c r="P97"/>
  <c r="Q97"/>
  <c r="R97"/>
  <c r="S97"/>
  <c r="T97"/>
  <c r="U97"/>
  <c r="V97"/>
  <c r="W97"/>
  <c r="X97"/>
  <c r="Y97"/>
  <c r="Z97"/>
  <c r="E96"/>
  <c r="G96"/>
  <c r="H96"/>
  <c r="I96"/>
  <c r="J96"/>
  <c r="K96"/>
  <c r="M96"/>
  <c r="N96"/>
  <c r="O96"/>
  <c r="P96"/>
  <c r="Q96"/>
  <c r="R96"/>
  <c r="S96"/>
  <c r="T96"/>
  <c r="U96"/>
  <c r="V96"/>
  <c r="W96"/>
  <c r="X96"/>
  <c r="Y96"/>
  <c r="Z96"/>
  <c r="E95"/>
  <c r="G95"/>
  <c r="H95"/>
  <c r="I95"/>
  <c r="J95"/>
  <c r="K95"/>
  <c r="M95"/>
  <c r="N95"/>
  <c r="O95"/>
  <c r="P95"/>
  <c r="Q95"/>
  <c r="R95"/>
  <c r="S95"/>
  <c r="T95"/>
  <c r="U95"/>
  <c r="V95"/>
  <c r="W95"/>
  <c r="X95"/>
  <c r="Y95"/>
  <c r="Z95"/>
  <c r="E94"/>
  <c r="G94"/>
  <c r="H94"/>
  <c r="I94"/>
  <c r="J94"/>
  <c r="K94"/>
  <c r="M94"/>
  <c r="N94"/>
  <c r="O94"/>
  <c r="P94"/>
  <c r="Q94"/>
  <c r="R94"/>
  <c r="S94"/>
  <c r="T94"/>
  <c r="U94"/>
  <c r="V94"/>
  <c r="W94"/>
  <c r="X94"/>
  <c r="Y94"/>
  <c r="Z94"/>
  <c r="E93"/>
  <c r="G93"/>
  <c r="H93"/>
  <c r="I93"/>
  <c r="J93"/>
  <c r="K93"/>
  <c r="M93"/>
  <c r="N93"/>
  <c r="O93"/>
  <c r="P93"/>
  <c r="Q93"/>
  <c r="R93"/>
  <c r="S93"/>
  <c r="T93"/>
  <c r="U93"/>
  <c r="V93"/>
  <c r="W93"/>
  <c r="X93"/>
  <c r="Y93"/>
  <c r="Z93"/>
  <c r="E92"/>
  <c r="G92"/>
  <c r="H92"/>
  <c r="I92"/>
  <c r="J92"/>
  <c r="K92"/>
  <c r="M92"/>
  <c r="N92"/>
  <c r="O92"/>
  <c r="P92"/>
  <c r="Q92"/>
  <c r="R92"/>
  <c r="S92"/>
  <c r="T92"/>
  <c r="U92"/>
  <c r="V92"/>
  <c r="W92"/>
  <c r="X92"/>
  <c r="Y92"/>
  <c r="Z92"/>
  <c r="E91"/>
  <c r="G91"/>
  <c r="H91"/>
  <c r="I91"/>
  <c r="J91"/>
  <c r="K91"/>
  <c r="M91"/>
  <c r="N91"/>
  <c r="O91"/>
  <c r="P91"/>
  <c r="Q91"/>
  <c r="R91"/>
  <c r="S91"/>
  <c r="T91"/>
  <c r="U91"/>
  <c r="V91"/>
  <c r="W91"/>
  <c r="X91"/>
  <c r="Y91"/>
  <c r="Z91"/>
  <c r="E90"/>
  <c r="G90"/>
  <c r="H90"/>
  <c r="I90"/>
  <c r="J90"/>
  <c r="K90"/>
  <c r="M90"/>
  <c r="N90"/>
  <c r="O90"/>
  <c r="P90"/>
  <c r="Q90"/>
  <c r="R90"/>
  <c r="S90"/>
  <c r="T90"/>
  <c r="U90"/>
  <c r="V90"/>
  <c r="W90"/>
  <c r="X90"/>
  <c r="Y90"/>
  <c r="Z90"/>
  <c r="E89"/>
  <c r="G89"/>
  <c r="H89"/>
  <c r="I89"/>
  <c r="J89"/>
  <c r="K89"/>
  <c r="M89"/>
  <c r="N89"/>
  <c r="O89"/>
  <c r="P89"/>
  <c r="Q89"/>
  <c r="R89"/>
  <c r="S89"/>
  <c r="T89"/>
  <c r="U89"/>
  <c r="V89"/>
  <c r="W89"/>
  <c r="X89"/>
  <c r="Y89"/>
  <c r="Z89"/>
  <c r="E88"/>
  <c r="G88"/>
  <c r="H88"/>
  <c r="I88"/>
  <c r="J88"/>
  <c r="K88"/>
  <c r="M88"/>
  <c r="N88"/>
  <c r="O88"/>
  <c r="P88"/>
  <c r="Q88"/>
  <c r="R88"/>
  <c r="S88"/>
  <c r="T88"/>
  <c r="U88"/>
  <c r="V88"/>
  <c r="W88"/>
  <c r="X88"/>
  <c r="Y88"/>
  <c r="Z88"/>
  <c r="E87"/>
  <c r="G87"/>
  <c r="H87"/>
  <c r="I87"/>
  <c r="J87"/>
  <c r="K87"/>
  <c r="M87"/>
  <c r="N87"/>
  <c r="O87"/>
  <c r="P87"/>
  <c r="Q87"/>
  <c r="R87"/>
  <c r="S87"/>
  <c r="T87"/>
  <c r="U87"/>
  <c r="V87"/>
  <c r="W87"/>
  <c r="X87"/>
  <c r="Y87"/>
  <c r="Z87"/>
  <c r="E81"/>
  <c r="G81"/>
  <c r="H81"/>
  <c r="I81"/>
  <c r="J81"/>
  <c r="K81"/>
  <c r="M81"/>
  <c r="N81"/>
  <c r="O81"/>
  <c r="P81"/>
  <c r="Q81"/>
  <c r="R81"/>
  <c r="S81"/>
  <c r="T81"/>
  <c r="U81"/>
  <c r="V81"/>
  <c r="W81"/>
  <c r="X81"/>
  <c r="Y81"/>
  <c r="Z81"/>
  <c r="E75"/>
  <c r="G75"/>
  <c r="H75"/>
  <c r="I75"/>
  <c r="J75"/>
  <c r="K75"/>
  <c r="M75"/>
  <c r="N75"/>
  <c r="O75"/>
  <c r="P75"/>
  <c r="Q75"/>
  <c r="R75"/>
  <c r="S75"/>
  <c r="T75"/>
  <c r="U75"/>
  <c r="V75"/>
  <c r="W75"/>
  <c r="X75"/>
  <c r="Y75"/>
  <c r="Z75"/>
  <c r="E56"/>
  <c r="G56"/>
  <c r="H56"/>
  <c r="I56"/>
  <c r="J56"/>
  <c r="K56"/>
  <c r="M56"/>
  <c r="N56"/>
  <c r="O56"/>
  <c r="P56"/>
  <c r="Q56"/>
  <c r="R56"/>
  <c r="S56"/>
  <c r="T56"/>
  <c r="U56"/>
  <c r="V56"/>
  <c r="W56"/>
  <c r="X56"/>
  <c r="Y56"/>
  <c r="Z56"/>
  <c r="E55"/>
  <c r="G55"/>
  <c r="H55"/>
  <c r="I55"/>
  <c r="J55"/>
  <c r="K55"/>
  <c r="M55"/>
  <c r="N55"/>
  <c r="O55"/>
  <c r="P55"/>
  <c r="Q55"/>
  <c r="R55"/>
  <c r="S55"/>
  <c r="T55"/>
  <c r="U55"/>
  <c r="V55"/>
  <c r="W55"/>
  <c r="X55"/>
  <c r="Y55"/>
  <c r="Z55"/>
  <c r="E54"/>
  <c r="G54"/>
  <c r="H54"/>
  <c r="I54"/>
  <c r="J54"/>
  <c r="K54"/>
  <c r="M54"/>
  <c r="N54"/>
  <c r="O54"/>
  <c r="P54"/>
  <c r="Q54"/>
  <c r="R54"/>
  <c r="S54"/>
  <c r="T54"/>
  <c r="U54"/>
  <c r="V54"/>
  <c r="W54"/>
  <c r="X54"/>
  <c r="Y54"/>
  <c r="Z54"/>
  <c r="E17"/>
  <c r="G17"/>
  <c r="H17"/>
  <c r="I17"/>
  <c r="J17"/>
  <c r="K17"/>
  <c r="M17"/>
  <c r="N17"/>
  <c r="O17"/>
  <c r="P17"/>
  <c r="Q17"/>
  <c r="R17"/>
  <c r="S17"/>
  <c r="T17"/>
  <c r="U17"/>
  <c r="V17"/>
  <c r="W17"/>
  <c r="X17"/>
  <c r="Y17"/>
  <c r="Z17"/>
  <c r="E16"/>
  <c r="G16"/>
  <c r="H16"/>
  <c r="I16"/>
  <c r="J16"/>
  <c r="K16"/>
  <c r="M16"/>
  <c r="N16"/>
  <c r="O16"/>
  <c r="P16"/>
  <c r="Q16"/>
  <c r="R16"/>
  <c r="S16"/>
  <c r="T16"/>
  <c r="U16"/>
  <c r="V16"/>
  <c r="W16"/>
  <c r="X16"/>
  <c r="Y16"/>
  <c r="Z16"/>
  <c r="E15"/>
  <c r="G15"/>
  <c r="H15"/>
  <c r="I15"/>
  <c r="J15"/>
  <c r="K15"/>
  <c r="M15"/>
  <c r="N15"/>
  <c r="O15"/>
  <c r="P15"/>
  <c r="Q15"/>
  <c r="R15"/>
  <c r="S15"/>
  <c r="T15"/>
  <c r="U15"/>
  <c r="V15"/>
  <c r="W15"/>
  <c r="X15"/>
  <c r="Y15"/>
  <c r="Z15"/>
  <c r="E12"/>
  <c r="G12"/>
  <c r="H12"/>
  <c r="I12"/>
  <c r="J12"/>
  <c r="K12"/>
  <c r="M12"/>
  <c r="N12"/>
  <c r="O12"/>
  <c r="P12"/>
  <c r="Q12"/>
  <c r="R12"/>
  <c r="S12"/>
  <c r="T12"/>
  <c r="U12"/>
  <c r="V12"/>
  <c r="W12"/>
  <c r="X12"/>
  <c r="Y12"/>
  <c r="Z12"/>
  <c r="E11"/>
  <c r="G11"/>
  <c r="H11"/>
  <c r="I11"/>
  <c r="J11"/>
  <c r="K11"/>
  <c r="M11"/>
  <c r="N11"/>
  <c r="O11"/>
  <c r="P11"/>
  <c r="Q11"/>
  <c r="R11"/>
  <c r="S11"/>
  <c r="T11"/>
  <c r="U11"/>
  <c r="V11"/>
  <c r="W11"/>
  <c r="X11"/>
  <c r="Y11"/>
  <c r="Z11"/>
  <c r="E10"/>
  <c r="G10"/>
  <c r="H10"/>
  <c r="I10"/>
  <c r="J10"/>
  <c r="K10"/>
  <c r="M10"/>
  <c r="N10"/>
  <c r="O10"/>
  <c r="P10"/>
  <c r="Q10"/>
  <c r="R10"/>
  <c r="S10"/>
  <c r="T10"/>
  <c r="U10"/>
  <c r="V10"/>
  <c r="W10"/>
  <c r="X10"/>
  <c r="Y10"/>
  <c r="Z10"/>
  <c r="E9"/>
  <c r="G9"/>
  <c r="H9"/>
  <c r="I9"/>
  <c r="J9"/>
  <c r="K9"/>
  <c r="M9"/>
  <c r="N9"/>
  <c r="O9"/>
  <c r="P9"/>
  <c r="Q9"/>
  <c r="R9"/>
  <c r="S9"/>
  <c r="T9"/>
  <c r="U9"/>
  <c r="V9"/>
  <c r="W9"/>
  <c r="X9"/>
  <c r="Y9"/>
  <c r="Z9"/>
  <c r="M8"/>
  <c r="N8"/>
  <c r="O8"/>
  <c r="P8"/>
  <c r="Q8"/>
  <c r="R8"/>
  <c r="S8"/>
  <c r="T8"/>
  <c r="U8"/>
  <c r="V8"/>
  <c r="W8"/>
  <c r="X8"/>
  <c r="Y8"/>
  <c r="Z8"/>
  <c r="E5"/>
  <c r="G5"/>
  <c r="H5"/>
  <c r="I5"/>
  <c r="J5"/>
  <c r="K5"/>
  <c r="M5"/>
  <c r="N5"/>
  <c r="O5"/>
  <c r="P5"/>
  <c r="Q5"/>
  <c r="R5"/>
  <c r="S5"/>
  <c r="T5"/>
  <c r="U5"/>
  <c r="V5"/>
  <c r="W5"/>
  <c r="X5"/>
  <c r="Y5"/>
  <c r="Z5"/>
  <c r="E4"/>
  <c r="G4"/>
  <c r="H4"/>
  <c r="I4"/>
  <c r="J4"/>
  <c r="K4"/>
  <c r="M4"/>
  <c r="N4"/>
  <c r="O4"/>
  <c r="P4"/>
  <c r="Q4"/>
  <c r="R4"/>
  <c r="S4"/>
  <c r="T4"/>
  <c r="U4"/>
  <c r="V4"/>
  <c r="W4"/>
  <c r="X4"/>
  <c r="Y4"/>
  <c r="Z4"/>
  <c r="E3"/>
  <c r="G3"/>
  <c r="H3"/>
  <c r="I3"/>
  <c r="J3"/>
  <c r="K3"/>
  <c r="M3"/>
  <c r="N3"/>
  <c r="O3"/>
  <c r="P3"/>
  <c r="Q3"/>
  <c r="R3"/>
  <c r="S3"/>
  <c r="T3"/>
  <c r="U3"/>
  <c r="V3"/>
  <c r="W3"/>
  <c r="X3"/>
  <c r="Y3"/>
  <c r="Z3"/>
  <c r="E189"/>
  <c r="G189"/>
  <c r="H189"/>
  <c r="I189"/>
  <c r="J189"/>
  <c r="K189"/>
  <c r="M189"/>
  <c r="N189"/>
  <c r="O189"/>
  <c r="P189"/>
  <c r="Q189"/>
  <c r="R189"/>
  <c r="S189"/>
  <c r="T189"/>
  <c r="U189"/>
  <c r="V189"/>
  <c r="W189"/>
  <c r="X189"/>
  <c r="Y189"/>
  <c r="Z189"/>
  <c r="E179"/>
  <c r="G179"/>
  <c r="H179"/>
  <c r="I179"/>
  <c r="J179"/>
  <c r="K179"/>
  <c r="M179"/>
  <c r="N179"/>
  <c r="O179"/>
  <c r="P179"/>
  <c r="Q179"/>
  <c r="R179"/>
  <c r="S179"/>
  <c r="T179"/>
  <c r="U179"/>
  <c r="V179"/>
  <c r="W179"/>
  <c r="X179"/>
  <c r="Y179"/>
  <c r="Z179"/>
  <c r="E229"/>
  <c r="G229"/>
  <c r="H229"/>
  <c r="I229"/>
  <c r="J229"/>
  <c r="K229"/>
  <c r="M229"/>
  <c r="N229"/>
  <c r="O229"/>
  <c r="P229"/>
  <c r="Q229"/>
  <c r="R229"/>
  <c r="S229"/>
  <c r="T229"/>
  <c r="U229"/>
  <c r="V229"/>
  <c r="W229"/>
  <c r="X229"/>
  <c r="Y229"/>
  <c r="Z229"/>
  <c r="E136"/>
  <c r="G136"/>
  <c r="H136"/>
  <c r="I136"/>
  <c r="J136"/>
  <c r="K136"/>
  <c r="M136"/>
  <c r="N136"/>
  <c r="O136"/>
  <c r="P136"/>
  <c r="Q136"/>
  <c r="R136"/>
  <c r="S136"/>
  <c r="T136"/>
  <c r="U136"/>
  <c r="V136"/>
  <c r="W136"/>
  <c r="X136"/>
  <c r="Y136"/>
  <c r="Z136"/>
  <c r="Z176"/>
  <c r="E166"/>
  <c r="G166"/>
  <c r="H166"/>
  <c r="I166"/>
  <c r="J166"/>
  <c r="K166"/>
  <c r="M166"/>
  <c r="N166"/>
  <c r="O166"/>
  <c r="P166"/>
  <c r="Q166"/>
  <c r="R166"/>
  <c r="S166"/>
  <c r="T166"/>
  <c r="U166"/>
  <c r="V166"/>
  <c r="W166"/>
  <c r="X166"/>
  <c r="Y166"/>
  <c r="Z166"/>
  <c r="E109"/>
  <c r="G109"/>
  <c r="H109"/>
  <c r="I109"/>
  <c r="J109"/>
  <c r="K109"/>
  <c r="M109"/>
  <c r="N109"/>
  <c r="O109"/>
  <c r="P109"/>
  <c r="Q109"/>
  <c r="R109"/>
  <c r="S109"/>
  <c r="T109"/>
  <c r="U109"/>
  <c r="V109"/>
  <c r="W109"/>
  <c r="X109"/>
  <c r="Y109"/>
  <c r="Z109"/>
  <c r="E86"/>
  <c r="G86"/>
  <c r="H86"/>
  <c r="I86"/>
  <c r="J86"/>
  <c r="K86"/>
  <c r="M86"/>
  <c r="N86"/>
  <c r="O86"/>
  <c r="P86"/>
  <c r="Q86"/>
  <c r="R86"/>
  <c r="S86"/>
  <c r="T86"/>
  <c r="U86"/>
  <c r="V86"/>
  <c r="W86"/>
  <c r="X86"/>
  <c r="Y86"/>
  <c r="Z86"/>
  <c r="E74"/>
  <c r="G74"/>
  <c r="H74"/>
  <c r="I74"/>
  <c r="J74"/>
  <c r="K74"/>
  <c r="M74"/>
  <c r="N74"/>
  <c r="O74"/>
  <c r="P74"/>
  <c r="Q74"/>
  <c r="R74"/>
  <c r="S74"/>
  <c r="T74"/>
  <c r="U74"/>
  <c r="V74"/>
  <c r="W74"/>
  <c r="X74"/>
  <c r="Y74"/>
  <c r="Z74"/>
  <c r="E53"/>
  <c r="G53"/>
  <c r="H53"/>
  <c r="I53"/>
  <c r="J53"/>
  <c r="K53"/>
  <c r="M53"/>
  <c r="N53"/>
  <c r="O53"/>
  <c r="P53"/>
  <c r="Q53"/>
  <c r="R53"/>
  <c r="S53"/>
  <c r="T53"/>
  <c r="U53"/>
  <c r="V53"/>
  <c r="W53"/>
  <c r="X53"/>
  <c r="Y53"/>
  <c r="Z53"/>
  <c r="Z193"/>
  <c r="E171"/>
  <c r="G171"/>
  <c r="H171"/>
  <c r="I171"/>
  <c r="J171"/>
  <c r="K171"/>
  <c r="M171"/>
  <c r="N171"/>
  <c r="O171"/>
  <c r="P171"/>
  <c r="Q171"/>
  <c r="R171"/>
  <c r="S171"/>
  <c r="T171"/>
  <c r="U171"/>
  <c r="V171"/>
  <c r="W171"/>
  <c r="X171"/>
  <c r="Y171"/>
  <c r="Z171"/>
  <c r="E252"/>
  <c r="G252"/>
  <c r="H252"/>
  <c r="I252"/>
  <c r="J252"/>
  <c r="K252"/>
  <c r="M252"/>
  <c r="N252"/>
  <c r="O252"/>
  <c r="P252"/>
  <c r="Q252"/>
  <c r="R252"/>
  <c r="S252"/>
  <c r="T252"/>
  <c r="U252"/>
  <c r="V252"/>
  <c r="W252"/>
  <c r="X252"/>
  <c r="Y252"/>
  <c r="Z252"/>
  <c r="E139"/>
  <c r="G139"/>
  <c r="H139"/>
  <c r="I139"/>
  <c r="J139"/>
  <c r="K139"/>
  <c r="M139"/>
  <c r="N139"/>
  <c r="O139"/>
  <c r="P139"/>
  <c r="Q139"/>
  <c r="R139"/>
  <c r="S139"/>
  <c r="T139"/>
  <c r="U139"/>
  <c r="V139"/>
  <c r="W139"/>
  <c r="X139"/>
  <c r="Y139"/>
  <c r="Z139"/>
  <c r="Z122"/>
  <c r="E77"/>
  <c r="G77"/>
  <c r="H77"/>
  <c r="I77"/>
  <c r="J77"/>
  <c r="K77"/>
  <c r="M77"/>
  <c r="N77"/>
  <c r="O77"/>
  <c r="P77"/>
  <c r="Q77"/>
  <c r="R77"/>
  <c r="S77"/>
  <c r="T77"/>
  <c r="U77"/>
  <c r="V77"/>
  <c r="W77"/>
  <c r="X77"/>
  <c r="Y77"/>
  <c r="E14"/>
  <c r="G14"/>
  <c r="H14"/>
  <c r="I14"/>
  <c r="J14"/>
  <c r="K14"/>
  <c r="M14"/>
  <c r="N14"/>
  <c r="O14"/>
  <c r="P14"/>
  <c r="Q14"/>
  <c r="R14"/>
  <c r="S14"/>
  <c r="T14"/>
  <c r="U14"/>
  <c r="V14"/>
  <c r="W14"/>
  <c r="X14"/>
  <c r="Y14"/>
  <c r="Z14"/>
  <c r="E7"/>
  <c r="G7"/>
  <c r="H7"/>
  <c r="I7"/>
  <c r="J7"/>
  <c r="K7"/>
  <c r="M7"/>
  <c r="N7"/>
  <c r="O7"/>
  <c r="P7"/>
  <c r="Q7"/>
  <c r="R7"/>
  <c r="S7"/>
  <c r="T7"/>
  <c r="U7"/>
  <c r="V7"/>
  <c r="W7"/>
  <c r="X7"/>
  <c r="Y7"/>
  <c r="Z7"/>
  <c r="G164"/>
  <c r="H164"/>
  <c r="I164"/>
  <c r="J164"/>
  <c r="K164"/>
  <c r="M164"/>
  <c r="N164"/>
  <c r="O164"/>
  <c r="P164"/>
  <c r="Q164"/>
  <c r="R164"/>
  <c r="S164"/>
  <c r="T164"/>
  <c r="U164"/>
  <c r="V164"/>
  <c r="W164"/>
  <c r="X164"/>
  <c r="Y164"/>
  <c r="G163"/>
  <c r="H163"/>
  <c r="I163"/>
  <c r="J163"/>
  <c r="K163"/>
  <c r="M163"/>
  <c r="N163"/>
  <c r="O163"/>
  <c r="P163"/>
  <c r="Q163"/>
  <c r="R163"/>
  <c r="S163"/>
  <c r="T163"/>
  <c r="U163"/>
  <c r="V163"/>
  <c r="W163"/>
  <c r="X163"/>
  <c r="Y163"/>
  <c r="G162"/>
  <c r="H162"/>
  <c r="I162"/>
  <c r="J162"/>
  <c r="K162"/>
  <c r="M162"/>
  <c r="N162"/>
  <c r="O162"/>
  <c r="P162"/>
  <c r="Q162"/>
  <c r="R162"/>
  <c r="S162"/>
  <c r="T162"/>
  <c r="U162"/>
  <c r="V162"/>
  <c r="W162"/>
  <c r="X162"/>
  <c r="Y162"/>
  <c r="G161"/>
  <c r="H161"/>
  <c r="I161"/>
  <c r="J161"/>
  <c r="K161"/>
  <c r="M161"/>
  <c r="N161"/>
  <c r="O161"/>
  <c r="P161"/>
  <c r="Q161"/>
  <c r="R161"/>
  <c r="S161"/>
  <c r="T161"/>
  <c r="U161"/>
  <c r="V161"/>
  <c r="W161"/>
  <c r="X161"/>
  <c r="Y161"/>
  <c r="G160"/>
  <c r="H160"/>
  <c r="I160"/>
  <c r="J160"/>
  <c r="K160"/>
  <c r="M160"/>
  <c r="N160"/>
  <c r="O160"/>
  <c r="P160"/>
  <c r="Q160"/>
  <c r="R160"/>
  <c r="S160"/>
  <c r="T160"/>
  <c r="U160"/>
  <c r="V160"/>
  <c r="W160"/>
  <c r="X160"/>
  <c r="Y160"/>
  <c r="G158"/>
  <c r="H158"/>
  <c r="I158"/>
  <c r="J158"/>
  <c r="K158"/>
  <c r="M158"/>
  <c r="N158"/>
  <c r="O158"/>
  <c r="P158"/>
  <c r="Q158"/>
  <c r="R158"/>
  <c r="S158"/>
  <c r="T158"/>
  <c r="U158"/>
  <c r="V158"/>
  <c r="W158"/>
  <c r="X158"/>
  <c r="Y158"/>
  <c r="G157"/>
  <c r="H157"/>
  <c r="I157"/>
  <c r="J157"/>
  <c r="K157"/>
  <c r="M157"/>
  <c r="N157"/>
  <c r="O157"/>
  <c r="P157"/>
  <c r="Q157"/>
  <c r="R157"/>
  <c r="S157"/>
  <c r="T157"/>
  <c r="U157"/>
  <c r="V157"/>
  <c r="W157"/>
  <c r="X157"/>
  <c r="Y157"/>
  <c r="E156"/>
  <c r="G156"/>
  <c r="H156"/>
  <c r="I156"/>
  <c r="J156"/>
  <c r="K156"/>
  <c r="M156"/>
  <c r="N156"/>
  <c r="O156"/>
  <c r="P156"/>
  <c r="Q156"/>
  <c r="R156"/>
  <c r="S156"/>
  <c r="T156"/>
  <c r="U156"/>
  <c r="V156"/>
  <c r="W156"/>
  <c r="X156"/>
  <c r="Y156"/>
  <c r="E155"/>
  <c r="G155"/>
  <c r="H155"/>
  <c r="I155"/>
  <c r="J155"/>
  <c r="K155"/>
  <c r="M155"/>
  <c r="N155"/>
  <c r="O155"/>
  <c r="P155"/>
  <c r="Q155"/>
  <c r="R155"/>
  <c r="S155"/>
  <c r="T155"/>
  <c r="U155"/>
  <c r="V155"/>
  <c r="W155"/>
  <c r="X155"/>
  <c r="Y155"/>
  <c r="E154"/>
  <c r="G154"/>
  <c r="H154"/>
  <c r="I154"/>
  <c r="J154"/>
  <c r="K154"/>
  <c r="M154"/>
  <c r="N154"/>
  <c r="O154"/>
  <c r="P154"/>
  <c r="Q154"/>
  <c r="R154"/>
  <c r="S154"/>
  <c r="T154"/>
  <c r="U154"/>
  <c r="V154"/>
  <c r="W154"/>
  <c r="X154"/>
  <c r="Y154"/>
  <c r="E120"/>
  <c r="G120"/>
  <c r="H120"/>
  <c r="I120"/>
  <c r="J120"/>
  <c r="K120"/>
  <c r="M120"/>
  <c r="N120"/>
  <c r="O120"/>
  <c r="P120"/>
  <c r="Q120"/>
  <c r="R120"/>
  <c r="S120"/>
  <c r="T120"/>
  <c r="U120"/>
  <c r="V120"/>
  <c r="W120"/>
  <c r="X120"/>
  <c r="Y120"/>
  <c r="E119"/>
  <c r="G119"/>
  <c r="H119"/>
  <c r="I119"/>
  <c r="J119"/>
  <c r="K119"/>
  <c r="M119"/>
  <c r="N119"/>
  <c r="O119"/>
  <c r="P119"/>
  <c r="Q119"/>
  <c r="R119"/>
  <c r="S119"/>
  <c r="T119"/>
  <c r="U119"/>
  <c r="V119"/>
  <c r="W119"/>
  <c r="X119"/>
  <c r="Y119"/>
  <c r="E118"/>
  <c r="G118"/>
  <c r="H118"/>
  <c r="I118"/>
  <c r="J118"/>
  <c r="K118"/>
  <c r="M118"/>
  <c r="N118"/>
  <c r="O118"/>
  <c r="P118"/>
  <c r="Q118"/>
  <c r="R118"/>
  <c r="S118"/>
  <c r="T118"/>
  <c r="U118"/>
  <c r="V118"/>
  <c r="W118"/>
  <c r="X118"/>
  <c r="Y118"/>
  <c r="G176"/>
  <c r="H176"/>
  <c r="I176"/>
  <c r="J176"/>
  <c r="K176"/>
  <c r="M176"/>
  <c r="N176"/>
  <c r="O176"/>
  <c r="P176"/>
  <c r="Q176"/>
  <c r="R176"/>
  <c r="S176"/>
  <c r="T176"/>
  <c r="U176"/>
  <c r="V176"/>
  <c r="W176"/>
  <c r="E131"/>
  <c r="G131"/>
  <c r="H131"/>
  <c r="I131"/>
  <c r="J131"/>
  <c r="K131"/>
  <c r="M131"/>
  <c r="N131"/>
  <c r="O131"/>
  <c r="P131"/>
  <c r="Q131"/>
  <c r="R131"/>
  <c r="S131"/>
  <c r="T131"/>
  <c r="U131"/>
  <c r="V131"/>
  <c r="W131"/>
  <c r="E130"/>
  <c r="G130"/>
  <c r="H130"/>
  <c r="I130"/>
  <c r="J130"/>
  <c r="K130"/>
  <c r="M130"/>
  <c r="N130"/>
  <c r="O130"/>
  <c r="P130"/>
  <c r="Q130"/>
  <c r="R130"/>
  <c r="S130"/>
  <c r="T130"/>
  <c r="U130"/>
  <c r="V130"/>
  <c r="W130"/>
  <c r="E129"/>
  <c r="G129"/>
  <c r="H129"/>
  <c r="I129"/>
  <c r="J129"/>
  <c r="K129"/>
  <c r="M129"/>
  <c r="N129"/>
  <c r="O129"/>
  <c r="P129"/>
  <c r="Q129"/>
  <c r="R129"/>
  <c r="S129"/>
  <c r="T129"/>
  <c r="U129"/>
  <c r="V129"/>
  <c r="W129"/>
  <c r="E128"/>
  <c r="G128"/>
  <c r="H128"/>
  <c r="I128"/>
  <c r="J128"/>
  <c r="K128"/>
  <c r="M128"/>
  <c r="N128"/>
  <c r="O128"/>
  <c r="P128"/>
  <c r="Q128"/>
  <c r="R128"/>
  <c r="S128"/>
  <c r="T128"/>
  <c r="U128"/>
  <c r="V128"/>
  <c r="W128"/>
  <c r="E127"/>
  <c r="G127"/>
  <c r="H127"/>
  <c r="I127"/>
  <c r="J127"/>
  <c r="K127"/>
  <c r="M127"/>
  <c r="N127"/>
  <c r="O127"/>
  <c r="P127"/>
  <c r="Q127"/>
  <c r="R127"/>
  <c r="S127"/>
  <c r="T127"/>
  <c r="U127"/>
  <c r="V127"/>
  <c r="W127"/>
  <c r="E126"/>
  <c r="G126"/>
  <c r="H126"/>
  <c r="I126"/>
  <c r="J126"/>
  <c r="K126"/>
  <c r="M126"/>
  <c r="N126"/>
  <c r="O126"/>
  <c r="P126"/>
  <c r="Q126"/>
  <c r="R126"/>
  <c r="S126"/>
  <c r="T126"/>
  <c r="U126"/>
  <c r="V126"/>
  <c r="W126"/>
  <c r="E125"/>
  <c r="G125"/>
  <c r="H125"/>
  <c r="I125"/>
  <c r="J125"/>
  <c r="K125"/>
  <c r="M125"/>
  <c r="N125"/>
  <c r="O125"/>
  <c r="P125"/>
  <c r="Q125"/>
  <c r="R125"/>
  <c r="S125"/>
  <c r="T125"/>
  <c r="U125"/>
  <c r="V125"/>
  <c r="W125"/>
  <c r="E124"/>
  <c r="G124"/>
  <c r="H124"/>
  <c r="I124"/>
  <c r="J124"/>
  <c r="K124"/>
  <c r="M124"/>
  <c r="N124"/>
  <c r="O124"/>
  <c r="P124"/>
  <c r="Q124"/>
  <c r="R124"/>
  <c r="S124"/>
  <c r="T124"/>
  <c r="U124"/>
  <c r="V124"/>
  <c r="W124"/>
  <c r="E123"/>
  <c r="G123"/>
  <c r="H123"/>
  <c r="I123"/>
  <c r="J123"/>
  <c r="K123"/>
  <c r="M123"/>
  <c r="N123"/>
  <c r="O123"/>
  <c r="P123"/>
  <c r="Q123"/>
  <c r="R123"/>
  <c r="S123"/>
  <c r="T123"/>
  <c r="U123"/>
  <c r="V123"/>
  <c r="W123"/>
  <c r="E122"/>
  <c r="G122"/>
  <c r="H122"/>
  <c r="I122"/>
  <c r="J122"/>
  <c r="K122"/>
  <c r="M122"/>
  <c r="N122"/>
  <c r="O122"/>
  <c r="P122"/>
  <c r="Q122"/>
  <c r="R122"/>
  <c r="S122"/>
  <c r="T122"/>
  <c r="U122"/>
  <c r="V122"/>
  <c r="W122"/>
  <c r="K195"/>
  <c r="M195"/>
  <c r="N195"/>
  <c r="O195"/>
  <c r="P195"/>
  <c r="Q195"/>
  <c r="R195"/>
  <c r="S195"/>
  <c r="T195"/>
  <c r="U195"/>
  <c r="V195"/>
  <c r="W195"/>
  <c r="X195"/>
  <c r="K194"/>
  <c r="M194"/>
  <c r="N194"/>
  <c r="O194"/>
  <c r="P194"/>
  <c r="Q194"/>
  <c r="R194"/>
  <c r="S194"/>
  <c r="T194"/>
  <c r="U194"/>
  <c r="V194"/>
  <c r="W194"/>
  <c r="X194"/>
  <c r="K193"/>
  <c r="M193"/>
  <c r="N193"/>
  <c r="O193"/>
  <c r="P193"/>
  <c r="Q193"/>
  <c r="R193"/>
  <c r="S193"/>
  <c r="T193"/>
  <c r="U193"/>
  <c r="V193"/>
  <c r="W193"/>
  <c r="X193"/>
  <c r="K196"/>
  <c r="M196"/>
  <c r="N196"/>
  <c r="O196"/>
  <c r="P196"/>
  <c r="Q196"/>
  <c r="R196"/>
  <c r="S196"/>
  <c r="T196"/>
  <c r="U196"/>
  <c r="V196"/>
  <c r="W196"/>
  <c r="X196"/>
  <c r="V197"/>
  <c r="E272"/>
  <c r="G272"/>
  <c r="H272"/>
  <c r="I272"/>
  <c r="J272"/>
  <c r="K272"/>
  <c r="M272"/>
  <c r="N272"/>
  <c r="O272"/>
  <c r="P272"/>
  <c r="Q272"/>
  <c r="R272"/>
  <c r="S272"/>
  <c r="T272"/>
  <c r="U272"/>
  <c r="E143"/>
  <c r="G143"/>
  <c r="H143"/>
  <c r="I143"/>
  <c r="J143"/>
  <c r="K143"/>
  <c r="M143"/>
  <c r="N143"/>
  <c r="O143"/>
  <c r="P143"/>
  <c r="Q143"/>
  <c r="R143"/>
  <c r="S143"/>
  <c r="T143"/>
  <c r="U143"/>
  <c r="E140"/>
  <c r="G140"/>
  <c r="H140"/>
  <c r="I140"/>
  <c r="J140"/>
  <c r="K140"/>
  <c r="M140"/>
  <c r="N140"/>
  <c r="O140"/>
  <c r="P140"/>
  <c r="Q140"/>
  <c r="R140"/>
  <c r="S140"/>
  <c r="T140"/>
  <c r="U140"/>
  <c r="O197"/>
  <c r="P197"/>
  <c r="Q197"/>
  <c r="R197"/>
  <c r="S197"/>
  <c r="M197"/>
  <c r="E135"/>
  <c r="G135"/>
  <c r="H135"/>
  <c r="I135"/>
  <c r="J135"/>
  <c r="K135"/>
  <c r="M135"/>
  <c r="C233"/>
  <c r="C232"/>
  <c r="C231"/>
  <c r="E231"/>
  <c r="G231"/>
  <c r="H231"/>
  <c r="I231"/>
  <c r="J231"/>
  <c r="E197"/>
  <c r="G197"/>
  <c r="H197"/>
  <c r="I197"/>
  <c r="E196"/>
  <c r="G196"/>
  <c r="H196"/>
  <c r="I196"/>
  <c r="E195"/>
  <c r="G195"/>
  <c r="H195"/>
  <c r="I195"/>
  <c r="E194"/>
  <c r="G194"/>
  <c r="H194"/>
  <c r="I194"/>
  <c r="E193"/>
  <c r="G193"/>
  <c r="H193"/>
  <c r="I193"/>
  <c r="E237"/>
  <c r="G237"/>
  <c r="H237"/>
  <c r="I237"/>
  <c r="J237"/>
  <c r="E236"/>
  <c r="G236"/>
  <c r="H236"/>
  <c r="I236"/>
  <c r="J236"/>
  <c r="E235"/>
  <c r="G235"/>
  <c r="H235"/>
  <c r="I235"/>
  <c r="J235"/>
  <c r="E8"/>
  <c r="G8"/>
  <c r="H8"/>
  <c r="I8"/>
  <c r="J8"/>
</calcChain>
</file>

<file path=xl/sharedStrings.xml><?xml version="1.0" encoding="utf-8"?>
<sst xmlns="http://schemas.openxmlformats.org/spreadsheetml/2006/main" count="280" uniqueCount="260">
  <si>
    <t>УТВЕРЖДАЮ:</t>
  </si>
  <si>
    <t>Генеральный директор</t>
  </si>
  <si>
    <t>_____________ Э.В. Ваганов</t>
  </si>
  <si>
    <t xml:space="preserve">                Р О С С И Я</t>
  </si>
  <si>
    <t xml:space="preserve">   ЗАКРЫТОЕ    АКЦИОНЕРНОЕ    ОБЩЕСТВО</t>
  </si>
  <si>
    <t xml:space="preserve">   </t>
  </si>
  <si>
    <t>___________________________________________________________________________________________________________</t>
  </si>
  <si>
    <t>e-mail: trn@ivbeton.ru www.ivbeton.ru</t>
  </si>
  <si>
    <t>Более 200 наименований железобетонных  изделий</t>
  </si>
  <si>
    <t>Изготовление   и доставка</t>
  </si>
  <si>
    <t>Рассмотрим индивидуальные заказы</t>
  </si>
  <si>
    <t>Лестничные площадки</t>
  </si>
  <si>
    <t>Шахты лифтов</t>
  </si>
  <si>
    <t>Сваи</t>
  </si>
  <si>
    <t>Трубы</t>
  </si>
  <si>
    <t>Элементы забора</t>
  </si>
  <si>
    <t>Блоки бетонные</t>
  </si>
  <si>
    <t>Фундаментные подушки</t>
  </si>
  <si>
    <t>Фундаментные балки</t>
  </si>
  <si>
    <t>Плиты дорожные</t>
  </si>
  <si>
    <t>Опоры освещения</t>
  </si>
  <si>
    <t>Плитка тротуарная</t>
  </si>
  <si>
    <t>Бордюрный камень</t>
  </si>
  <si>
    <t>Лестничные марши</t>
  </si>
  <si>
    <t>Наименование</t>
  </si>
  <si>
    <t>Цена</t>
  </si>
  <si>
    <t>Балки</t>
  </si>
  <si>
    <t>БО9-3</t>
  </si>
  <si>
    <t>БД9-3</t>
  </si>
  <si>
    <t>2БСП12-4А3В</t>
  </si>
  <si>
    <t>Плиты ребристые</t>
  </si>
  <si>
    <t>П5-6</t>
  </si>
  <si>
    <t>ИП1-2</t>
  </si>
  <si>
    <t>ИП4-1</t>
  </si>
  <si>
    <t>ИП3-1</t>
  </si>
  <si>
    <t>ИП2-4</t>
  </si>
  <si>
    <t>ПР60.15-8АТ5Т</t>
  </si>
  <si>
    <t>Плиты покрытия</t>
  </si>
  <si>
    <t>2ПГ12-2АТ5Т / 3.0 Х 12 /</t>
  </si>
  <si>
    <t>2ПГ6-2А4Т  /1.5х6/</t>
  </si>
  <si>
    <t>3ПГ6-3АшВ</t>
  </si>
  <si>
    <t>Прогоны, перемычки</t>
  </si>
  <si>
    <t>ПРГ28.1.3-4Т</t>
  </si>
  <si>
    <t>ПРГ32.1,4-4Т</t>
  </si>
  <si>
    <t>ПРГ36.1.4-4Т</t>
  </si>
  <si>
    <t>ПРГ60.2.5-4Т</t>
  </si>
  <si>
    <t>2ПБ19-3П</t>
  </si>
  <si>
    <t>3ПБ27-8П</t>
  </si>
  <si>
    <t>5ПБ30-37П</t>
  </si>
  <si>
    <t>8ПБ13-1</t>
  </si>
  <si>
    <t>8ПП16-71</t>
  </si>
  <si>
    <t>8ПП21-71</t>
  </si>
  <si>
    <t>8ПП25-71</t>
  </si>
  <si>
    <t>8ПП27-71</t>
  </si>
  <si>
    <t>9ПБ13-37П</t>
  </si>
  <si>
    <t>9ПБ16-37П</t>
  </si>
  <si>
    <t>9ПБ18-37П</t>
  </si>
  <si>
    <t>9ПБ25-8П</t>
  </si>
  <si>
    <t>9ПБ30-4П</t>
  </si>
  <si>
    <t>10ПБ21-27П</t>
  </si>
  <si>
    <t>10ПБ25-37П</t>
  </si>
  <si>
    <t>10ПБ27-37П</t>
  </si>
  <si>
    <t>ИП-44-25</t>
  </si>
  <si>
    <t>ИП44-12</t>
  </si>
  <si>
    <t>ЛС-9</t>
  </si>
  <si>
    <t>ЛС-11</t>
  </si>
  <si>
    <t>ЛС-12</t>
  </si>
  <si>
    <t>ЛС-14</t>
  </si>
  <si>
    <t>ЛС-15</t>
  </si>
  <si>
    <t>ЛС-17</t>
  </si>
  <si>
    <t>ЛС-23</t>
  </si>
  <si>
    <t>1ЛМ27.11.14-4</t>
  </si>
  <si>
    <t>ЛМ28-12</t>
  </si>
  <si>
    <t>ЛМ33-14</t>
  </si>
  <si>
    <t>ЛМП57.11.14-5</t>
  </si>
  <si>
    <t>ЛМП57.11.14-5-3</t>
  </si>
  <si>
    <t>ЛМП57.11.15-5</t>
  </si>
  <si>
    <t>ЛМП57.11.15-5-3</t>
  </si>
  <si>
    <t>ЛМП57.11.17-5-3</t>
  </si>
  <si>
    <t>ЛМП57.11.17.5</t>
  </si>
  <si>
    <t>ЛМП60.11.15-5</t>
  </si>
  <si>
    <t>ЛМП60.11.15-5-3</t>
  </si>
  <si>
    <t>ЛМП60.11.17-5</t>
  </si>
  <si>
    <t>ЛМП60.11.17-5-3</t>
  </si>
  <si>
    <t>2ЛП22.12-4К</t>
  </si>
  <si>
    <t>2ЛП22.18-4К</t>
  </si>
  <si>
    <t>ИЛП43-12</t>
  </si>
  <si>
    <t>ИЛП43-12-1</t>
  </si>
  <si>
    <t>ЛП14-15В</t>
  </si>
  <si>
    <t>ЛП28-13</t>
  </si>
  <si>
    <t>ЛПР25-16К</t>
  </si>
  <si>
    <t>ЛП22-12</t>
  </si>
  <si>
    <t>ШЛ32с-9р</t>
  </si>
  <si>
    <t>ШЛ32С-14Р</t>
  </si>
  <si>
    <t>ШЛ32С-28Р</t>
  </si>
  <si>
    <t>Т80-50-2</t>
  </si>
  <si>
    <t>РТ120-30* -3</t>
  </si>
  <si>
    <t>РТ-15-30-2</t>
  </si>
  <si>
    <t>Элементы теплотрассы</t>
  </si>
  <si>
    <t>Л11-8 1480х600х2990</t>
  </si>
  <si>
    <t>Л15-8 1840х600х2990</t>
  </si>
  <si>
    <t>Л4-8 780х530х3000 80</t>
  </si>
  <si>
    <t>Л6-5  1160х450х3000</t>
  </si>
  <si>
    <t>П11Д-8 740х1480х100</t>
  </si>
  <si>
    <t>П8д-11 1160х740</t>
  </si>
  <si>
    <t>КЦ10-9</t>
  </si>
  <si>
    <t>ППК1-10-2</t>
  </si>
  <si>
    <t>ПДК10-1-1</t>
  </si>
  <si>
    <t>КЦ15-6</t>
  </si>
  <si>
    <t>КЦ 15-9</t>
  </si>
  <si>
    <t>КЦП1-15-1*</t>
  </si>
  <si>
    <t>КЦД-15*</t>
  </si>
  <si>
    <t>КЦ20-6</t>
  </si>
  <si>
    <t>КЦП1-20-1</t>
  </si>
  <si>
    <t>КЦД 20</t>
  </si>
  <si>
    <t>С-2,5 120х190х2500</t>
  </si>
  <si>
    <t>С-3 120х190х3000</t>
  </si>
  <si>
    <t>З-3</t>
  </si>
  <si>
    <t>ФЗ-10</t>
  </si>
  <si>
    <t>ФБ-05</t>
  </si>
  <si>
    <t>ФБ-1</t>
  </si>
  <si>
    <t>ФБС9.4.6-Т</t>
  </si>
  <si>
    <t>ФБС9.5.6-Т</t>
  </si>
  <si>
    <t>ФБС9.6.6-Т</t>
  </si>
  <si>
    <t>ФБС12.3.6Т</t>
  </si>
  <si>
    <t>ФБС12.4.6Т</t>
  </si>
  <si>
    <t>ФБС12.5.6Т</t>
  </si>
  <si>
    <t>ФБС12.6.6Т</t>
  </si>
  <si>
    <t>ФБС24.3.6Т</t>
  </si>
  <si>
    <t>ФБС24.4.6-Т</t>
  </si>
  <si>
    <t>ФБС24.5.6-Т</t>
  </si>
  <si>
    <t>ФБС24.6.6-Т</t>
  </si>
  <si>
    <t>2Ф18-9-2</t>
  </si>
  <si>
    <t>Ф21-9-2</t>
  </si>
  <si>
    <t>ФЛ8-24-4</t>
  </si>
  <si>
    <t>ФЛ10-8-4</t>
  </si>
  <si>
    <t>ФЛ10.24-2</t>
  </si>
  <si>
    <t>ФЛ10.30-3</t>
  </si>
  <si>
    <t>ФЛ12.8-3</t>
  </si>
  <si>
    <t>ФЛ12.12-4</t>
  </si>
  <si>
    <t>ФЛ12.24-4</t>
  </si>
  <si>
    <t>ФЛ12.30-4</t>
  </si>
  <si>
    <t>ФЛ14-8-4</t>
  </si>
  <si>
    <t>ФЛ14-12-4</t>
  </si>
  <si>
    <t>ФЛ14-24-3</t>
  </si>
  <si>
    <t>ФЛ14.30-4</t>
  </si>
  <si>
    <t>ФЛ16.24-3</t>
  </si>
  <si>
    <t>ФЛ20.12-3</t>
  </si>
  <si>
    <t>ФЛ24.12-3</t>
  </si>
  <si>
    <t>ФЛ28.12-3,4</t>
  </si>
  <si>
    <t>ФЛ16.12-2</t>
  </si>
  <si>
    <t>ФБ 6-12</t>
  </si>
  <si>
    <t>ФБ 6-13</t>
  </si>
  <si>
    <t>ФБ 6-2</t>
  </si>
  <si>
    <t>ФБ 6-3</t>
  </si>
  <si>
    <t>2П30.18-10</t>
  </si>
  <si>
    <t>ПТ33-2</t>
  </si>
  <si>
    <t>ПТ43-2</t>
  </si>
  <si>
    <t>СВ9,5-1</t>
  </si>
  <si>
    <t>5К5 ПТ400х400х50</t>
  </si>
  <si>
    <t>БР 100-30-15</t>
  </si>
  <si>
    <t>БР100х20х8</t>
  </si>
  <si>
    <t>Прочий железобетон</t>
  </si>
  <si>
    <t>Мини - магазин (модуль 3,8х4,8)</t>
  </si>
  <si>
    <r>
      <t xml:space="preserve">153015   г ИВАНОВО   13-я  Березниковская ,  д  1     Факс  (4932)-235-740 ;  Секретарь  (4932)-234-641   </t>
    </r>
    <r>
      <rPr>
        <b/>
        <sz val="14"/>
        <color indexed="12"/>
        <rFont val="Arial Cyr"/>
        <family val="2"/>
        <charset val="204"/>
      </rPr>
      <t xml:space="preserve">                    </t>
    </r>
  </si>
  <si>
    <t>ФБС8.4.6-Т</t>
  </si>
  <si>
    <t>ФБС8.5.6-Т</t>
  </si>
  <si>
    <t>ФБС8.6.6-Т</t>
  </si>
  <si>
    <t>Объем     1 шт</t>
  </si>
  <si>
    <t>Элементы колодцев</t>
  </si>
  <si>
    <t>Цена (руб)</t>
  </si>
  <si>
    <t>Вес (тн)</t>
  </si>
  <si>
    <t>ФЛ32.12-3</t>
  </si>
  <si>
    <t>Монтаж гаража без подсыпки</t>
  </si>
  <si>
    <t>С30.30-3.1</t>
  </si>
  <si>
    <t>С40.30-3.1</t>
  </si>
  <si>
    <t>С50.30-6.1</t>
  </si>
  <si>
    <t>С60.30-6.1</t>
  </si>
  <si>
    <t>С70.30-4.1</t>
  </si>
  <si>
    <t>С80.30-4.1</t>
  </si>
  <si>
    <t>С90.30-5.1</t>
  </si>
  <si>
    <t>С100.30-6.1</t>
  </si>
  <si>
    <t>С110.30-8.1</t>
  </si>
  <si>
    <t>С120.30-10.1</t>
  </si>
  <si>
    <t>ПАГ-14(2х6)</t>
  </si>
  <si>
    <t>Для юридич лиц</t>
  </si>
  <si>
    <t>Ф12-9-2</t>
  </si>
  <si>
    <t>Кладочная сетка Вр-1 d4 яч.70х70 мм</t>
  </si>
  <si>
    <t>То же</t>
  </si>
  <si>
    <t>1 тонна</t>
  </si>
  <si>
    <t>1 м2</t>
  </si>
  <si>
    <t>Ригели</t>
  </si>
  <si>
    <t>РОП4.26-60</t>
  </si>
  <si>
    <t>РДП4.26-60</t>
  </si>
  <si>
    <t>РОП4.56-60</t>
  </si>
  <si>
    <t>РДП4.56-60</t>
  </si>
  <si>
    <t>Колонны, диафрагмы жесткости</t>
  </si>
  <si>
    <t>Цена договорная</t>
  </si>
  <si>
    <t>Сетка кладочная</t>
  </si>
  <si>
    <t xml:space="preserve">         ПРАЙС - ПРОСПЕКТ</t>
  </si>
  <si>
    <t>РДП6.86-110</t>
  </si>
  <si>
    <t>3ПГ12-3А3Вт 1,5х12</t>
  </si>
  <si>
    <t>ФБС9.3.6-Т</t>
  </si>
  <si>
    <t>КЦ 15-9д</t>
  </si>
  <si>
    <t>ЛМ60.14.17</t>
  </si>
  <si>
    <t>Гараж размером 4.4 х 6.5  ворота 2,4 х 2,3</t>
  </si>
  <si>
    <t>Гараж размером 3.5 х 6.2  ворота 2,3 х 2</t>
  </si>
  <si>
    <t>Гараж размером 4.4 х 6.5 (Газель) ворота 2,8 х 2,7</t>
  </si>
  <si>
    <t>Плиты пустотного настила</t>
  </si>
  <si>
    <t>ПК24.12-8Т</t>
  </si>
  <si>
    <t>ПК24.15-8Т</t>
  </si>
  <si>
    <t>ПК27.12-8Т</t>
  </si>
  <si>
    <t>ПК27.15-8Т</t>
  </si>
  <si>
    <t>ПК30.12-8Т</t>
  </si>
  <si>
    <t>ПК30.15-8Т</t>
  </si>
  <si>
    <t>ПК36.12-8Т</t>
  </si>
  <si>
    <t>ПК36.15-8Т</t>
  </si>
  <si>
    <t>ПК42.12-8Т</t>
  </si>
  <si>
    <t>ПК42.15-8Т</t>
  </si>
  <si>
    <t>ПК45.12-8Т</t>
  </si>
  <si>
    <t>ПК45.15-8Т</t>
  </si>
  <si>
    <t>ПК48.12-8Т</t>
  </si>
  <si>
    <t>ПК48.15-8Т</t>
  </si>
  <si>
    <t>ПК51.12-8Т</t>
  </si>
  <si>
    <t>ПК51.15-8Т</t>
  </si>
  <si>
    <t>ПК54.12-8Т</t>
  </si>
  <si>
    <t>ПК54.15-8Т</t>
  </si>
  <si>
    <t>ПК56.12-8Т</t>
  </si>
  <si>
    <t>ПК56.15-8Т</t>
  </si>
  <si>
    <t>ПК57.12-8Т</t>
  </si>
  <si>
    <t>ПК57.15-8Т</t>
  </si>
  <si>
    <t>ПК60.12-8Т</t>
  </si>
  <si>
    <t>ПК60.15-8Т</t>
  </si>
  <si>
    <t>ПК63.12-8Т</t>
  </si>
  <si>
    <t>ПК63.15-8Т</t>
  </si>
  <si>
    <t>ПК72.12-8Т</t>
  </si>
  <si>
    <t>ПК72.15-8Т</t>
  </si>
  <si>
    <t>ПК90.10-8Т</t>
  </si>
  <si>
    <t>ПК90.12-8Т</t>
  </si>
  <si>
    <t>СВ110-2-2А изгибающий момент 5тнс</t>
  </si>
  <si>
    <t>СВ110-1-2А изгибающий момент 3.5тнс</t>
  </si>
  <si>
    <t>П - 3 (Л) 520х815х60</t>
  </si>
  <si>
    <t>Т50-50-3</t>
  </si>
  <si>
    <t>Т60-50-3</t>
  </si>
  <si>
    <t>Производственно-технический отдел ,телефон: 23-58-96</t>
  </si>
  <si>
    <t>факс: (4932) 93-92-65</t>
  </si>
  <si>
    <t xml:space="preserve"> Отдел сбыта   телефон:  29-08-49</t>
  </si>
  <si>
    <t>Товарный бетон и раствор: 29-39-61, 8 910 667 32 77</t>
  </si>
  <si>
    <t xml:space="preserve"> e-mail :    pto@ivbeton.ru</t>
  </si>
  <si>
    <t xml:space="preserve"> e-mail :    trn@ivbeton.ru</t>
  </si>
  <si>
    <t xml:space="preserve">       с 4 июля 2016 года.</t>
  </si>
  <si>
    <t>9ПБ21-8П</t>
  </si>
  <si>
    <t>ЛМП60.14.15</t>
  </si>
  <si>
    <t>П11-8 1480х2990х100</t>
  </si>
  <si>
    <t>П8-11 1160х2990х100</t>
  </si>
  <si>
    <t>Л12-8 1490х2970х900</t>
  </si>
  <si>
    <t>Л16-5 1840х2970х1030</t>
  </si>
  <si>
    <t>П5-8 780х2990х70</t>
  </si>
  <si>
    <t>КЦ10-6</t>
  </si>
  <si>
    <t xml:space="preserve">6К5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</si>
</sst>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&quot;р.&quot;"/>
  </numFmts>
  <fonts count="48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name val="Times New Roman"/>
      <family val="1"/>
    </font>
    <font>
      <b/>
      <sz val="16"/>
      <color indexed="10"/>
      <name val="MS Serif"/>
      <family val="1"/>
    </font>
    <font>
      <sz val="18"/>
      <name val="Times New Roman CE"/>
      <family val="1"/>
      <charset val="238"/>
    </font>
    <font>
      <sz val="14"/>
      <name val="Arial Cyr"/>
      <family val="2"/>
      <charset val="204"/>
    </font>
    <font>
      <b/>
      <sz val="14"/>
      <color indexed="12"/>
      <name val="Arial Cyr"/>
      <family val="2"/>
      <charset val="204"/>
    </font>
    <font>
      <b/>
      <sz val="14"/>
      <name val="Times New Roman Cyr"/>
      <family val="1"/>
      <charset val="204"/>
    </font>
    <font>
      <b/>
      <sz val="28"/>
      <name val="Times New Roman Cyr"/>
      <family val="1"/>
      <charset val="204"/>
    </font>
    <font>
      <sz val="28"/>
      <name val="Arial Cyr"/>
      <family val="2"/>
      <charset val="204"/>
    </font>
    <font>
      <sz val="28"/>
      <name val="Arial Cyr"/>
      <charset val="204"/>
    </font>
    <font>
      <b/>
      <i/>
      <sz val="24"/>
      <name val="Times New Roman Cyr"/>
      <family val="1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13"/>
      <color indexed="12"/>
      <name val="Arial Cyr"/>
      <charset val="204"/>
    </font>
    <font>
      <b/>
      <i/>
      <sz val="11"/>
      <name val="Times New Roman"/>
      <family val="1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sz val="36"/>
      <name val="Arial Cyr"/>
      <charset val="204"/>
    </font>
    <font>
      <b/>
      <sz val="36"/>
      <color indexed="10"/>
      <name val="Times New Roman Cyr"/>
      <family val="1"/>
      <charset val="204"/>
    </font>
    <font>
      <b/>
      <sz val="36"/>
      <name val="Times New Roman Cyr"/>
      <family val="1"/>
      <charset val="204"/>
    </font>
    <font>
      <b/>
      <i/>
      <sz val="36"/>
      <color indexed="10"/>
      <name val="Times New Roman Cyr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26"/>
      <color indexed="12"/>
      <name val="Arial Cyr"/>
      <charset val="204"/>
    </font>
    <font>
      <u/>
      <sz val="18"/>
      <color indexed="12"/>
      <name val="Arial Cyr"/>
      <family val="2"/>
      <charset val="204"/>
    </font>
    <font>
      <sz val="18"/>
      <name val="Arial Cyr"/>
      <charset val="204"/>
    </font>
    <font>
      <u/>
      <sz val="18"/>
      <name val="Courier New Cyr"/>
      <family val="3"/>
      <charset val="204"/>
    </font>
    <font>
      <u/>
      <sz val="18"/>
      <name val="Arial Cyr"/>
      <charset val="204"/>
    </font>
    <font>
      <u/>
      <sz val="18"/>
      <name val="Arial Cyr"/>
      <family val="2"/>
      <charset val="204"/>
    </font>
    <font>
      <sz val="10"/>
      <color indexed="19"/>
      <name val="Arial Cyr"/>
      <charset val="204"/>
    </font>
    <font>
      <sz val="16"/>
      <color indexed="58"/>
      <name val="Times New Roman"/>
      <family val="1"/>
    </font>
    <font>
      <sz val="10"/>
      <color indexed="58"/>
      <name val="Arial Cyr"/>
      <charset val="204"/>
    </font>
    <font>
      <sz val="24"/>
      <color indexed="59"/>
      <name val="Monotype Corsiva"/>
      <family val="4"/>
    </font>
    <font>
      <sz val="24"/>
      <color indexed="59"/>
      <name val="Arial Cyr"/>
      <charset val="204"/>
    </font>
    <font>
      <sz val="24"/>
      <color indexed="59"/>
      <name val="MS Serif"/>
      <family val="1"/>
      <charset val="204"/>
    </font>
    <font>
      <sz val="10"/>
      <color indexed="59"/>
      <name val="Arial Cyr"/>
      <charset val="204"/>
    </font>
    <font>
      <sz val="18"/>
      <color indexed="59"/>
      <name val="MS Serif"/>
      <family val="1"/>
      <charset val="204"/>
    </font>
    <font>
      <sz val="24"/>
      <color indexed="59"/>
      <name val="Monotype Corsiva"/>
      <family val="4"/>
      <charset val="204"/>
    </font>
    <font>
      <sz val="10"/>
      <name val="Arial Cyr"/>
      <charset val="204"/>
    </font>
    <font>
      <sz val="22"/>
      <color indexed="59"/>
      <name val="Monotype Corsiva"/>
      <family val="4"/>
    </font>
    <font>
      <sz val="20"/>
      <color indexed="59"/>
      <name val="Monotype Corsiva"/>
      <family val="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0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right" vertical="center" wrapText="1"/>
    </xf>
    <xf numFmtId="49" fontId="1" fillId="0" borderId="0" xfId="2" applyNumberFormat="1" applyAlignment="1">
      <alignment horizontal="right" vertical="center" wrapText="1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0" fillId="0" borderId="0" xfId="0" applyAlignment="1">
      <alignment horizontal="right" vertical="center" wrapText="1"/>
    </xf>
    <xf numFmtId="0" fontId="2" fillId="0" borderId="0" xfId="1" applyAlignment="1" applyProtection="1">
      <alignment horizontal="right" vertical="center" wrapText="1"/>
    </xf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4" fillId="0" borderId="0" xfId="0" applyFont="1"/>
    <xf numFmtId="0" fontId="16" fillId="0" borderId="1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65" fontId="0" fillId="0" borderId="1" xfId="0" applyNumberFormat="1" applyBorder="1"/>
    <xf numFmtId="1" fontId="17" fillId="0" borderId="1" xfId="0" applyNumberFormat="1" applyFont="1" applyBorder="1"/>
    <xf numFmtId="164" fontId="17" fillId="0" borderId="1" xfId="0" applyNumberFormat="1" applyFont="1" applyBorder="1"/>
    <xf numFmtId="165" fontId="17" fillId="0" borderId="2" xfId="0" applyNumberFormat="1" applyFont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17" fillId="0" borderId="0" xfId="0" applyFont="1" applyBorder="1"/>
    <xf numFmtId="0" fontId="18" fillId="0" borderId="1" xfId="0" applyFont="1" applyBorder="1"/>
    <xf numFmtId="0" fontId="0" fillId="0" borderId="7" xfId="0" applyBorder="1"/>
    <xf numFmtId="165" fontId="16" fillId="0" borderId="8" xfId="0" applyNumberFormat="1" applyFont="1" applyBorder="1" applyAlignment="1">
      <alignment horizontal="center" vertical="center" wrapText="1"/>
    </xf>
    <xf numFmtId="0" fontId="0" fillId="0" borderId="9" xfId="0" applyBorder="1"/>
    <xf numFmtId="0" fontId="18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8" xfId="0" applyFont="1" applyBorder="1"/>
    <xf numFmtId="0" fontId="18" fillId="0" borderId="0" xfId="0" applyFont="1" applyBorder="1"/>
    <xf numFmtId="0" fontId="18" fillId="0" borderId="17" xfId="0" applyFont="1" applyBorder="1"/>
    <xf numFmtId="0" fontId="0" fillId="0" borderId="18" xfId="0" applyBorder="1"/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24" xfId="0" applyFont="1" applyBorder="1"/>
    <xf numFmtId="0" fontId="18" fillId="0" borderId="25" xfId="0" applyFont="1" applyBorder="1"/>
    <xf numFmtId="0" fontId="18" fillId="0" borderId="2" xfId="0" applyFont="1" applyBorder="1"/>
    <xf numFmtId="0" fontId="23" fillId="0" borderId="0" xfId="2" applyFont="1"/>
    <xf numFmtId="0" fontId="24" fillId="0" borderId="0" xfId="2" applyFont="1"/>
    <xf numFmtId="0" fontId="25" fillId="0" borderId="0" xfId="2" applyFont="1"/>
    <xf numFmtId="0" fontId="26" fillId="0" borderId="0" xfId="2" applyFont="1"/>
    <xf numFmtId="0" fontId="18" fillId="0" borderId="0" xfId="2" applyFont="1"/>
    <xf numFmtId="165" fontId="16" fillId="0" borderId="26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/>
    <xf numFmtId="1" fontId="17" fillId="0" borderId="2" xfId="0" applyNumberFormat="1" applyFont="1" applyBorder="1"/>
    <xf numFmtId="164" fontId="17" fillId="0" borderId="27" xfId="0" applyNumberFormat="1" applyFont="1" applyBorder="1"/>
    <xf numFmtId="165" fontId="17" fillId="0" borderId="27" xfId="0" applyNumberFormat="1" applyFont="1" applyBorder="1"/>
    <xf numFmtId="0" fontId="18" fillId="0" borderId="7" xfId="0" applyFont="1" applyBorder="1"/>
    <xf numFmtId="165" fontId="17" fillId="0" borderId="1" xfId="0" applyNumberFormat="1" applyFont="1" applyBorder="1"/>
    <xf numFmtId="1" fontId="28" fillId="0" borderId="1" xfId="0" applyNumberFormat="1" applyFont="1" applyBorder="1"/>
    <xf numFmtId="164" fontId="18" fillId="0" borderId="1" xfId="0" applyNumberFormat="1" applyFont="1" applyBorder="1"/>
    <xf numFmtId="164" fontId="28" fillId="0" borderId="1" xfId="0" applyNumberFormat="1" applyFont="1" applyBorder="1"/>
    <xf numFmtId="0" fontId="30" fillId="0" borderId="0" xfId="2" applyFont="1"/>
    <xf numFmtId="0" fontId="31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/>
    <xf numFmtId="0" fontId="35" fillId="0" borderId="0" xfId="2" applyFont="1"/>
    <xf numFmtId="164" fontId="17" fillId="0" borderId="0" xfId="0" applyNumberFormat="1" applyFont="1" applyBorder="1"/>
    <xf numFmtId="165" fontId="17" fillId="0" borderId="0" xfId="0" applyNumberFormat="1" applyFont="1" applyBorder="1"/>
    <xf numFmtId="165" fontId="0" fillId="0" borderId="3" xfId="0" applyNumberFormat="1" applyBorder="1"/>
    <xf numFmtId="0" fontId="18" fillId="0" borderId="3" xfId="0" applyFont="1" applyBorder="1"/>
    <xf numFmtId="0" fontId="18" fillId="0" borderId="6" xfId="0" applyFont="1" applyBorder="1"/>
    <xf numFmtId="1" fontId="17" fillId="0" borderId="28" xfId="0" applyNumberFormat="1" applyFont="1" applyBorder="1"/>
    <xf numFmtId="164" fontId="17" fillId="0" borderId="18" xfId="0" applyNumberFormat="1" applyFont="1" applyBorder="1"/>
    <xf numFmtId="165" fontId="17" fillId="0" borderId="18" xfId="0" applyNumberFormat="1" applyFont="1" applyBorder="1"/>
    <xf numFmtId="165" fontId="0" fillId="0" borderId="7" xfId="0" applyNumberFormat="1" applyBorder="1"/>
    <xf numFmtId="0" fontId="0" fillId="0" borderId="28" xfId="0" applyBorder="1"/>
    <xf numFmtId="0" fontId="18" fillId="0" borderId="28" xfId="0" applyFont="1" applyBorder="1"/>
    <xf numFmtId="0" fontId="0" fillId="0" borderId="29" xfId="0" applyBorder="1"/>
    <xf numFmtId="0" fontId="18" fillId="0" borderId="29" xfId="0" applyFont="1" applyBorder="1"/>
    <xf numFmtId="1" fontId="17" fillId="0" borderId="6" xfId="0" applyNumberFormat="1" applyFont="1" applyBorder="1"/>
    <xf numFmtId="1" fontId="29" fillId="0" borderId="1" xfId="0" applyNumberFormat="1" applyFont="1" applyBorder="1"/>
    <xf numFmtId="164" fontId="17" fillId="0" borderId="29" xfId="0" applyNumberFormat="1" applyFont="1" applyBorder="1"/>
    <xf numFmtId="165" fontId="17" fillId="0" borderId="29" xfId="0" applyNumberFormat="1" applyFont="1" applyBorder="1"/>
    <xf numFmtId="0" fontId="36" fillId="0" borderId="0" xfId="2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40" fillId="0" borderId="0" xfId="2" applyFont="1"/>
    <xf numFmtId="0" fontId="41" fillId="0" borderId="0" xfId="2" applyFont="1"/>
    <xf numFmtId="0" fontId="42" fillId="0" borderId="0" xfId="2" applyFont="1"/>
    <xf numFmtId="0" fontId="43" fillId="0" borderId="0" xfId="2" applyFont="1"/>
    <xf numFmtId="164" fontId="18" fillId="0" borderId="0" xfId="0" applyNumberFormat="1" applyFont="1" applyBorder="1"/>
    <xf numFmtId="164" fontId="28" fillId="0" borderId="0" xfId="0" applyNumberFormat="1" applyFont="1" applyBorder="1"/>
    <xf numFmtId="165" fontId="18" fillId="0" borderId="0" xfId="0" applyNumberFormat="1" applyFont="1" applyBorder="1"/>
    <xf numFmtId="0" fontId="18" fillId="0" borderId="2" xfId="0" applyFont="1" applyFill="1" applyBorder="1"/>
    <xf numFmtId="1" fontId="28" fillId="0" borderId="0" xfId="0" applyNumberFormat="1" applyFont="1" applyBorder="1"/>
    <xf numFmtId="0" fontId="44" fillId="0" borderId="0" xfId="2" applyFont="1"/>
    <xf numFmtId="165" fontId="3" fillId="0" borderId="0" xfId="0" applyNumberFormat="1" applyFont="1" applyBorder="1" applyAlignment="1">
      <alignment horizontal="center" vertical="center" wrapText="1"/>
    </xf>
    <xf numFmtId="0" fontId="45" fillId="0" borderId="0" xfId="0" applyFont="1"/>
    <xf numFmtId="0" fontId="18" fillId="0" borderId="0" xfId="0" applyFont="1"/>
    <xf numFmtId="0" fontId="46" fillId="0" borderId="0" xfId="2" applyFont="1"/>
    <xf numFmtId="0" fontId="47" fillId="0" borderId="0" xfId="2" applyFont="1"/>
    <xf numFmtId="0" fontId="0" fillId="0" borderId="0" xfId="0"/>
    <xf numFmtId="0" fontId="0" fillId="0" borderId="0" xfId="0"/>
    <xf numFmtId="1" fontId="17" fillId="0" borderId="3" xfId="0" applyNumberFormat="1" applyFont="1" applyBorder="1"/>
    <xf numFmtId="164" fontId="17" fillId="0" borderId="3" xfId="0" applyNumberFormat="1" applyFont="1" applyBorder="1"/>
    <xf numFmtId="165" fontId="17" fillId="0" borderId="6" xfId="0" applyNumberFormat="1" applyFont="1" applyBorder="1"/>
    <xf numFmtId="1" fontId="17" fillId="0" borderId="7" xfId="0" applyNumberFormat="1" applyFont="1" applyBorder="1"/>
    <xf numFmtId="164" fontId="17" fillId="0" borderId="7" xfId="0" applyNumberFormat="1" applyFont="1" applyBorder="1"/>
    <xf numFmtId="165" fontId="17" fillId="0" borderId="28" xfId="0" applyNumberFormat="1" applyFont="1" applyBorder="1"/>
    <xf numFmtId="0" fontId="27" fillId="0" borderId="1" xfId="0" applyFont="1" applyBorder="1" applyAlignment="1">
      <alignment horizontal="center" vertical="top" wrapText="1"/>
    </xf>
    <xf numFmtId="165" fontId="0" fillId="0" borderId="4" xfId="0" applyNumberFormat="1" applyBorder="1"/>
    <xf numFmtId="0" fontId="18" fillId="0" borderId="4" xfId="0" applyFont="1" applyBorder="1"/>
    <xf numFmtId="0" fontId="18" fillId="0" borderId="5" xfId="0" applyFont="1" applyBorder="1"/>
    <xf numFmtId="49" fontId="7" fillId="0" borderId="0" xfId="2" applyNumberFormat="1" applyFont="1" applyAlignment="1">
      <alignment horizontal="right" vertical="center" wrapText="1"/>
    </xf>
    <xf numFmtId="0" fontId="0" fillId="0" borderId="0" xfId="0"/>
    <xf numFmtId="49" fontId="3" fillId="0" borderId="0" xfId="2" applyNumberFormat="1" applyFont="1" applyAlignment="1">
      <alignment horizontal="right" vertical="center" wrapText="1"/>
    </xf>
    <xf numFmtId="49" fontId="1" fillId="0" borderId="0" xfId="2" applyNumberForma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27" xfId="0" applyNumberFormat="1" applyFont="1" applyBorder="1" applyAlignment="1">
      <alignment horizontal="center" vertical="center" wrapText="1"/>
    </xf>
    <xf numFmtId="1" fontId="20" fillId="0" borderId="30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0" fillId="0" borderId="29" xfId="0" applyNumberFormat="1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30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" fontId="20" fillId="0" borderId="28" xfId="0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1" fontId="20" fillId="0" borderId="3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90920~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10</xdr:row>
      <xdr:rowOff>95250</xdr:rowOff>
    </xdr:from>
    <xdr:to>
      <xdr:col>10</xdr:col>
      <xdr:colOff>561975</xdr:colOff>
      <xdr:row>12</xdr:row>
      <xdr:rowOff>85725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2886075" y="1990725"/>
          <a:ext cx="286702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Impact"/>
            </a:rPr>
            <a:t>Ж Е Л Е З О Б Е Т О Н</a:t>
          </a:r>
        </a:p>
      </xdr:txBody>
    </xdr:sp>
    <xdr:clientData/>
  </xdr:twoCellAnchor>
  <xdr:twoCellAnchor>
    <xdr:from>
      <xdr:col>12</xdr:col>
      <xdr:colOff>485775</xdr:colOff>
      <xdr:row>8</xdr:row>
      <xdr:rowOff>0</xdr:rowOff>
    </xdr:from>
    <xdr:to>
      <xdr:col>14</xdr:col>
      <xdr:colOff>371475</xdr:colOff>
      <xdr:row>9</xdr:row>
      <xdr:rowOff>95250</xdr:rowOff>
    </xdr:to>
    <xdr:sp macro="" textlink="">
      <xdr:nvSpPr>
        <xdr:cNvPr id="4098" name="WordArt 2"/>
        <xdr:cNvSpPr>
          <a:spLocks noChangeArrowheads="1" noChangeShapeType="1" noTextEdit="1"/>
        </xdr:cNvSpPr>
      </xdr:nvSpPr>
      <xdr:spPr bwMode="auto">
        <a:xfrm>
          <a:off x="6858000" y="1476375"/>
          <a:ext cx="1066800" cy="257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8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/>
              <a:cs typeface="Arial"/>
            </a:rPr>
            <a:t>Прочность</a:t>
          </a:r>
        </a:p>
      </xdr:txBody>
    </xdr:sp>
    <xdr:clientData/>
  </xdr:twoCellAnchor>
  <xdr:twoCellAnchor>
    <xdr:from>
      <xdr:col>13</xdr:col>
      <xdr:colOff>304800</xdr:colOff>
      <xdr:row>9</xdr:row>
      <xdr:rowOff>171450</xdr:rowOff>
    </xdr:from>
    <xdr:to>
      <xdr:col>13</xdr:col>
      <xdr:colOff>428625</xdr:colOff>
      <xdr:row>10</xdr:row>
      <xdr:rowOff>95250</xdr:rowOff>
    </xdr:to>
    <xdr:sp macro="" textlink="">
      <xdr:nvSpPr>
        <xdr:cNvPr id="4099" name="WordArt 3"/>
        <xdr:cNvSpPr>
          <a:spLocks noChangeArrowheads="1" noChangeShapeType="1" noTextEdit="1"/>
        </xdr:cNvSpPr>
      </xdr:nvSpPr>
      <xdr:spPr bwMode="auto">
        <a:xfrm>
          <a:off x="7267575" y="1809750"/>
          <a:ext cx="123825" cy="180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8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/>
              <a:cs typeface="Arial"/>
            </a:rPr>
            <a:t>и</a:t>
          </a:r>
        </a:p>
      </xdr:txBody>
    </xdr:sp>
    <xdr:clientData/>
  </xdr:twoCellAnchor>
  <xdr:twoCellAnchor>
    <xdr:from>
      <xdr:col>12</xdr:col>
      <xdr:colOff>152400</xdr:colOff>
      <xdr:row>11</xdr:row>
      <xdr:rowOff>47625</xdr:rowOff>
    </xdr:from>
    <xdr:to>
      <xdr:col>14</xdr:col>
      <xdr:colOff>457200</xdr:colOff>
      <xdr:row>11</xdr:row>
      <xdr:rowOff>304800</xdr:rowOff>
    </xdr:to>
    <xdr:sp macro="" textlink="">
      <xdr:nvSpPr>
        <xdr:cNvPr id="4100" name="WordArt 4"/>
        <xdr:cNvSpPr>
          <a:spLocks noChangeArrowheads="1" noChangeShapeType="1" noTextEdit="1"/>
        </xdr:cNvSpPr>
      </xdr:nvSpPr>
      <xdr:spPr bwMode="auto">
        <a:xfrm>
          <a:off x="6524625" y="2105025"/>
          <a:ext cx="148590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18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"/>
              <a:cs typeface="Arial"/>
            </a:rPr>
            <a:t>Долговечность</a:t>
          </a:r>
        </a:p>
      </xdr:txBody>
    </xdr:sp>
    <xdr:clientData/>
  </xdr:twoCellAnchor>
  <xdr:twoCellAnchor>
    <xdr:from>
      <xdr:col>1</xdr:col>
      <xdr:colOff>85725</xdr:colOff>
      <xdr:row>5</xdr:row>
      <xdr:rowOff>76200</xdr:rowOff>
    </xdr:from>
    <xdr:to>
      <xdr:col>15</xdr:col>
      <xdr:colOff>76200</xdr:colOff>
      <xdr:row>5</xdr:row>
      <xdr:rowOff>95250</xdr:rowOff>
    </xdr:to>
    <xdr:sp macro="" textlink="">
      <xdr:nvSpPr>
        <xdr:cNvPr id="4206" name="Line 5"/>
        <xdr:cNvSpPr>
          <a:spLocks noChangeShapeType="1"/>
        </xdr:cNvSpPr>
      </xdr:nvSpPr>
      <xdr:spPr bwMode="auto">
        <a:xfrm>
          <a:off x="504825" y="1000125"/>
          <a:ext cx="8467725" cy="19050"/>
        </a:xfrm>
        <a:prstGeom prst="line">
          <a:avLst/>
        </a:prstGeom>
        <a:noFill/>
        <a:ln w="38100" cmpd="dbl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15</xdr:col>
      <xdr:colOff>28575</xdr:colOff>
      <xdr:row>5</xdr:row>
      <xdr:rowOff>76200</xdr:rowOff>
    </xdr:from>
    <xdr:to>
      <xdr:col>15</xdr:col>
      <xdr:colOff>57150</xdr:colOff>
      <xdr:row>52</xdr:row>
      <xdr:rowOff>95250</xdr:rowOff>
    </xdr:to>
    <xdr:sp macro="" textlink="">
      <xdr:nvSpPr>
        <xdr:cNvPr id="4207" name="Line 6"/>
        <xdr:cNvSpPr>
          <a:spLocks noChangeShapeType="1"/>
        </xdr:cNvSpPr>
      </xdr:nvSpPr>
      <xdr:spPr bwMode="auto">
        <a:xfrm flipH="1">
          <a:off x="8924925" y="1000125"/>
          <a:ext cx="28575" cy="15516225"/>
        </a:xfrm>
        <a:prstGeom prst="line">
          <a:avLst/>
        </a:prstGeom>
        <a:noFill/>
        <a:ln w="38100" cmpd="dbl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5</xdr:row>
      <xdr:rowOff>66675</xdr:rowOff>
    </xdr:from>
    <xdr:to>
      <xdr:col>1</xdr:col>
      <xdr:colOff>76200</xdr:colOff>
      <xdr:row>52</xdr:row>
      <xdr:rowOff>104775</xdr:rowOff>
    </xdr:to>
    <xdr:sp macro="" textlink="">
      <xdr:nvSpPr>
        <xdr:cNvPr id="4208" name="Line 7"/>
        <xdr:cNvSpPr>
          <a:spLocks noChangeShapeType="1"/>
        </xdr:cNvSpPr>
      </xdr:nvSpPr>
      <xdr:spPr bwMode="auto">
        <a:xfrm>
          <a:off x="485775" y="990600"/>
          <a:ext cx="9525" cy="15535275"/>
        </a:xfrm>
        <a:prstGeom prst="line">
          <a:avLst/>
        </a:prstGeom>
        <a:noFill/>
        <a:ln w="38100" cmpd="dbl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52</xdr:row>
      <xdr:rowOff>66675</xdr:rowOff>
    </xdr:from>
    <xdr:to>
      <xdr:col>15</xdr:col>
      <xdr:colOff>28575</xdr:colOff>
      <xdr:row>52</xdr:row>
      <xdr:rowOff>85725</xdr:rowOff>
    </xdr:to>
    <xdr:sp macro="" textlink="">
      <xdr:nvSpPr>
        <xdr:cNvPr id="4209" name="Line 8"/>
        <xdr:cNvSpPr>
          <a:spLocks noChangeShapeType="1"/>
        </xdr:cNvSpPr>
      </xdr:nvSpPr>
      <xdr:spPr bwMode="auto">
        <a:xfrm flipH="1" flipV="1">
          <a:off x="485775" y="16487775"/>
          <a:ext cx="8439150" cy="19050"/>
        </a:xfrm>
        <a:prstGeom prst="line">
          <a:avLst/>
        </a:prstGeom>
        <a:noFill/>
        <a:ln w="38100" cmpd="dbl">
          <a:solidFill>
            <a:srgbClr val="0000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view="pageLayout" topLeftCell="A15" zoomScale="69" zoomScaleNormal="100" zoomScalePageLayoutView="69" workbookViewId="0">
      <selection activeCell="F20" sqref="F20"/>
    </sheetView>
  </sheetViews>
  <sheetFormatPr defaultRowHeight="12.75"/>
  <cols>
    <col min="1" max="1" width="6.28515625" style="1" customWidth="1"/>
    <col min="2" max="2" width="2" style="1" customWidth="1"/>
    <col min="3" max="4" width="8.85546875" style="1" customWidth="1"/>
    <col min="5" max="5" width="7.5703125" style="1" customWidth="1"/>
    <col min="6" max="14" width="8.85546875" style="1" customWidth="1"/>
    <col min="15" max="15" width="20.140625" style="1" customWidth="1"/>
    <col min="16" max="16" width="11.28515625" style="1" customWidth="1"/>
  </cols>
  <sheetData>
    <row r="1" spans="1:16" ht="15">
      <c r="N1" s="132" t="s">
        <v>0</v>
      </c>
      <c r="O1" s="132"/>
    </row>
    <row r="2" spans="1:16">
      <c r="N2" s="132" t="s">
        <v>1</v>
      </c>
      <c r="O2" s="133"/>
    </row>
    <row r="3" spans="1:16" ht="15">
      <c r="N3" s="2"/>
      <c r="O3" s="3"/>
    </row>
    <row r="4" spans="1:16" ht="15">
      <c r="N4" s="132" t="s">
        <v>2</v>
      </c>
      <c r="O4" s="132"/>
    </row>
    <row r="5" spans="1:16" ht="15">
      <c r="N5" s="2"/>
      <c r="O5" s="2"/>
    </row>
    <row r="7" spans="1:16">
      <c r="C7"/>
    </row>
    <row r="8" spans="1:16" ht="18">
      <c r="G8" s="4" t="s">
        <v>3</v>
      </c>
    </row>
    <row r="10" spans="1:16" ht="20.25">
      <c r="F10" s="100" t="s">
        <v>4</v>
      </c>
      <c r="G10" s="101"/>
      <c r="H10" s="101"/>
      <c r="I10" s="101"/>
      <c r="J10" s="101"/>
      <c r="K10" s="101"/>
      <c r="L10" s="101"/>
      <c r="M10" s="99"/>
    </row>
    <row r="12" spans="1:16" ht="23.25">
      <c r="H12" s="5" t="s">
        <v>5</v>
      </c>
    </row>
    <row r="13" spans="1:16">
      <c r="C13" s="1" t="s">
        <v>6</v>
      </c>
    </row>
    <row r="15" spans="1:16" ht="30" customHeight="1">
      <c r="A15" s="6"/>
      <c r="B15" s="6"/>
      <c r="C15" s="134" t="s">
        <v>164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6"/>
    </row>
    <row r="16" spans="1:16" ht="34.5" customHeight="1">
      <c r="A16" s="6"/>
      <c r="B16" s="6"/>
      <c r="D16" s="7"/>
      <c r="E16" s="8"/>
      <c r="F16" s="7"/>
      <c r="G16" s="7"/>
      <c r="H16" s="7"/>
      <c r="I16" s="7"/>
      <c r="J16" s="130" t="s">
        <v>7</v>
      </c>
      <c r="K16" s="131"/>
      <c r="L16" s="131"/>
      <c r="M16" s="131"/>
      <c r="N16" s="131"/>
      <c r="O16" s="7"/>
      <c r="P16" s="6"/>
    </row>
    <row r="18" spans="3:15" ht="45">
      <c r="C18" s="9"/>
      <c r="D18" s="64" t="s">
        <v>199</v>
      </c>
      <c r="E18" s="10"/>
      <c r="F18" s="10"/>
      <c r="G18" s="10"/>
      <c r="H18" s="10"/>
      <c r="I18" s="10"/>
      <c r="J18" s="10"/>
      <c r="K18" s="11"/>
      <c r="L18" s="11"/>
      <c r="M18" s="12"/>
    </row>
    <row r="19" spans="3:15" ht="45">
      <c r="D19" s="62"/>
      <c r="E19" s="63"/>
      <c r="F19" s="76" t="s">
        <v>250</v>
      </c>
      <c r="G19" s="63"/>
      <c r="H19" s="61"/>
      <c r="I19" s="61"/>
    </row>
    <row r="20" spans="3:15" ht="30">
      <c r="D20" s="13"/>
      <c r="E20" s="13"/>
      <c r="F20" s="13"/>
      <c r="G20" s="13"/>
      <c r="H20" s="14"/>
      <c r="I20" s="14"/>
    </row>
    <row r="21" spans="3:15" ht="16.149999999999999" customHeight="1">
      <c r="D21" s="13"/>
      <c r="E21" s="13"/>
      <c r="F21" s="13"/>
      <c r="G21" s="13"/>
      <c r="H21" s="14"/>
      <c r="J21" s="65"/>
      <c r="K21" s="65"/>
      <c r="L21" s="65"/>
    </row>
    <row r="22" spans="3:15" ht="30">
      <c r="D22" s="13"/>
      <c r="E22" s="13"/>
      <c r="F22" s="13"/>
      <c r="G22" s="13"/>
      <c r="H22" s="14"/>
      <c r="I22" s="14"/>
    </row>
    <row r="23" spans="3:15" ht="24">
      <c r="F23" s="77" t="s">
        <v>8</v>
      </c>
      <c r="G23" s="78"/>
      <c r="H23" s="79"/>
      <c r="I23" s="79"/>
      <c r="J23" s="79"/>
      <c r="K23" s="79"/>
      <c r="L23" s="79"/>
      <c r="M23" s="79"/>
      <c r="N23" s="80"/>
      <c r="O23" s="80"/>
    </row>
    <row r="24" spans="3:15" ht="24">
      <c r="F24" s="81"/>
      <c r="G24" s="78"/>
      <c r="H24" s="79"/>
      <c r="I24" s="79"/>
      <c r="J24" s="79"/>
      <c r="K24" s="79"/>
      <c r="L24" s="79"/>
      <c r="M24" s="79"/>
      <c r="N24" s="80"/>
      <c r="O24" s="80"/>
    </row>
    <row r="25" spans="3:15" ht="23.25">
      <c r="F25" s="78"/>
      <c r="G25" s="80"/>
      <c r="H25" s="80"/>
      <c r="I25" s="77" t="s">
        <v>9</v>
      </c>
      <c r="J25" s="80"/>
      <c r="K25" s="80"/>
      <c r="L25" s="80"/>
      <c r="M25" s="80"/>
      <c r="N25" s="80"/>
      <c r="O25" s="80"/>
    </row>
    <row r="26" spans="3:15" ht="23.25">
      <c r="F26" s="78"/>
      <c r="G26" s="80"/>
      <c r="H26" s="80"/>
      <c r="I26" s="81"/>
      <c r="J26" s="80"/>
      <c r="K26" s="80"/>
      <c r="L26" s="80"/>
      <c r="M26" s="80"/>
      <c r="N26" s="80"/>
      <c r="O26" s="80"/>
    </row>
    <row r="27" spans="3:15" ht="23.25">
      <c r="F27" s="78"/>
      <c r="G27" s="80"/>
      <c r="H27" s="80"/>
      <c r="I27" s="80"/>
      <c r="J27" s="77" t="s">
        <v>10</v>
      </c>
      <c r="K27" s="80"/>
      <c r="L27" s="80"/>
      <c r="M27" s="80"/>
      <c r="N27" s="80"/>
      <c r="O27" s="80"/>
    </row>
    <row r="31" spans="3:15" ht="51.75" customHeight="1"/>
    <row r="32" spans="3:15" ht="30">
      <c r="C32" s="102" t="s">
        <v>246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6" ht="42" customHeight="1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6" s="16" customFormat="1" ht="30.75">
      <c r="A34" s="15"/>
      <c r="B34" s="15"/>
      <c r="C34" s="102" t="s">
        <v>244</v>
      </c>
      <c r="D34" s="103"/>
      <c r="E34" s="104"/>
      <c r="F34" s="104"/>
      <c r="G34" s="104"/>
      <c r="H34" s="104"/>
      <c r="I34" s="103"/>
      <c r="J34" s="104"/>
      <c r="K34" s="103"/>
      <c r="L34" s="103"/>
      <c r="M34" s="102"/>
      <c r="N34" s="103"/>
      <c r="O34" s="103"/>
      <c r="P34" s="15"/>
    </row>
    <row r="35" spans="1:16" s="16" customFormat="1" ht="30.75">
      <c r="A35" s="15"/>
      <c r="B35" s="15"/>
      <c r="C35" s="102"/>
      <c r="D35" s="103"/>
      <c r="E35" s="104"/>
      <c r="F35" s="104"/>
      <c r="G35" s="104"/>
      <c r="H35" s="104"/>
      <c r="I35" s="103"/>
      <c r="J35" s="102" t="s">
        <v>245</v>
      </c>
      <c r="K35" s="103"/>
      <c r="L35" s="103"/>
      <c r="M35" s="104"/>
      <c r="N35" s="103"/>
      <c r="O35" s="103"/>
      <c r="P35" s="15"/>
    </row>
    <row r="36" spans="1:16" ht="30.75">
      <c r="C36" s="102"/>
      <c r="D36" s="103"/>
      <c r="E36" s="104"/>
      <c r="F36" s="104"/>
      <c r="G36" s="104"/>
      <c r="H36" s="104"/>
      <c r="I36" s="103"/>
      <c r="J36" s="104"/>
      <c r="K36" s="103"/>
      <c r="L36" s="103"/>
      <c r="M36" s="104"/>
      <c r="N36" s="103"/>
      <c r="O36" s="105"/>
    </row>
    <row r="37" spans="1:16" ht="30.75">
      <c r="C37" s="102" t="s">
        <v>247</v>
      </c>
      <c r="D37" s="103"/>
      <c r="E37" s="104"/>
      <c r="F37" s="104"/>
      <c r="G37" s="104"/>
      <c r="H37" s="104"/>
      <c r="I37" s="103"/>
      <c r="J37" s="104"/>
      <c r="K37" s="103"/>
      <c r="L37" s="103"/>
      <c r="M37" s="104"/>
      <c r="N37" s="103"/>
      <c r="O37" s="105"/>
    </row>
    <row r="38" spans="1:16" s="16" customFormat="1" ht="30.75">
      <c r="A38" s="15"/>
      <c r="B38" s="15"/>
      <c r="C38" s="102"/>
      <c r="D38" s="103"/>
      <c r="E38" s="104"/>
      <c r="F38" s="104"/>
      <c r="G38" s="104"/>
      <c r="H38" s="104"/>
      <c r="I38" s="103"/>
      <c r="J38" s="104"/>
      <c r="K38" s="103"/>
      <c r="L38" s="103"/>
      <c r="M38" s="102"/>
      <c r="N38" s="103"/>
      <c r="O38" s="103"/>
      <c r="P38" s="15"/>
    </row>
    <row r="39" spans="1:16" s="16" customFormat="1" ht="30.75">
      <c r="A39" s="15"/>
      <c r="B39" s="15"/>
      <c r="C39" s="102"/>
      <c r="D39" s="103"/>
      <c r="E39" s="104"/>
      <c r="F39" s="102" t="s">
        <v>248</v>
      </c>
      <c r="G39" s="104"/>
      <c r="H39" s="104"/>
      <c r="I39" s="103"/>
      <c r="J39" s="104"/>
      <c r="K39" s="103"/>
      <c r="L39" s="103"/>
      <c r="M39" s="104"/>
      <c r="N39" s="103"/>
      <c r="O39" s="103"/>
      <c r="P39" s="15"/>
    </row>
    <row r="40" spans="1:16" ht="30.75">
      <c r="C40" s="102"/>
      <c r="D40" s="103"/>
      <c r="E40" s="104"/>
      <c r="F40" s="102" t="s">
        <v>249</v>
      </c>
      <c r="G40" s="104"/>
      <c r="H40" s="104"/>
      <c r="I40" s="103"/>
      <c r="J40" s="104"/>
      <c r="K40" s="103"/>
      <c r="L40" s="103"/>
      <c r="M40" s="104"/>
      <c r="N40" s="103"/>
      <c r="O40" s="105"/>
    </row>
    <row r="41" spans="1:16" ht="30.75">
      <c r="C41" s="117"/>
      <c r="D41" s="103"/>
      <c r="E41" s="104"/>
      <c r="F41" s="104"/>
      <c r="G41" s="104"/>
      <c r="H41" s="104"/>
      <c r="I41" s="103"/>
      <c r="J41" s="104"/>
      <c r="K41" s="103"/>
      <c r="L41" s="103"/>
      <c r="M41" s="103"/>
      <c r="N41" s="103"/>
      <c r="O41" s="103"/>
    </row>
    <row r="42" spans="1:16" s="16" customFormat="1" ht="30.75">
      <c r="A42" s="15"/>
      <c r="B42" s="15"/>
      <c r="C42" s="117"/>
      <c r="D42" s="103"/>
      <c r="E42" s="104"/>
      <c r="F42" s="104"/>
      <c r="G42" s="104"/>
      <c r="H42" s="104"/>
      <c r="I42" s="103"/>
      <c r="J42" s="104"/>
      <c r="K42" s="103"/>
      <c r="L42" s="103"/>
      <c r="M42" s="102"/>
      <c r="N42" s="103"/>
      <c r="O42" s="103"/>
      <c r="P42" s="15"/>
    </row>
    <row r="43" spans="1:16" s="16" customFormat="1" ht="30.75">
      <c r="A43" s="15"/>
      <c r="B43" s="15"/>
      <c r="C43" s="117"/>
      <c r="D43" s="103"/>
      <c r="E43" s="104"/>
      <c r="F43" s="104"/>
      <c r="G43" s="104"/>
      <c r="H43" s="104"/>
      <c r="I43" s="103"/>
      <c r="J43" s="104"/>
      <c r="K43" s="103"/>
      <c r="L43" s="103"/>
      <c r="M43" s="103"/>
      <c r="N43" s="103"/>
      <c r="O43" s="103"/>
      <c r="P43" s="15"/>
    </row>
    <row r="44" spans="1:16" ht="25.5">
      <c r="C44" s="117"/>
      <c r="D44" s="105"/>
      <c r="E44" s="106"/>
      <c r="F44" s="106"/>
      <c r="G44" s="106"/>
      <c r="H44" s="106"/>
      <c r="I44" s="105"/>
      <c r="J44" s="106"/>
      <c r="K44" s="105"/>
      <c r="L44" s="105"/>
      <c r="M44" s="106"/>
      <c r="N44" s="105"/>
      <c r="O44" s="105"/>
    </row>
    <row r="45" spans="1:16" ht="25.5">
      <c r="C45" s="117"/>
      <c r="D45" s="105"/>
      <c r="E45" s="106"/>
      <c r="F45" s="106"/>
      <c r="G45" s="106"/>
      <c r="H45" s="106"/>
      <c r="I45" s="105"/>
      <c r="J45" s="106"/>
      <c r="K45" s="105"/>
      <c r="L45" s="105"/>
      <c r="M45" s="106"/>
      <c r="N45" s="105"/>
      <c r="O45" s="105"/>
    </row>
    <row r="46" spans="1:16" s="16" customFormat="1" ht="30.75">
      <c r="A46" s="15"/>
      <c r="B46" s="15"/>
      <c r="C46" s="117"/>
      <c r="D46" s="103"/>
      <c r="E46" s="104"/>
      <c r="F46" s="104"/>
      <c r="G46" s="104"/>
      <c r="H46" s="104"/>
      <c r="I46" s="103"/>
      <c r="J46" s="104"/>
      <c r="K46" s="103"/>
      <c r="L46" s="103"/>
      <c r="M46" s="102"/>
      <c r="N46" s="103"/>
      <c r="O46" s="103"/>
      <c r="P46" s="15"/>
    </row>
    <row r="47" spans="1:16" s="16" customFormat="1" ht="30.75">
      <c r="A47" s="15"/>
      <c r="B47" s="15"/>
      <c r="C47" s="117"/>
      <c r="D47" s="103"/>
      <c r="E47" s="104"/>
      <c r="F47" s="104"/>
      <c r="G47" s="104"/>
      <c r="H47" s="104"/>
      <c r="I47" s="103"/>
      <c r="J47" s="104"/>
      <c r="K47" s="103"/>
      <c r="L47" s="103"/>
      <c r="M47" s="104"/>
      <c r="N47" s="103"/>
      <c r="O47" s="103"/>
      <c r="P47" s="15"/>
    </row>
    <row r="48" spans="1:16" s="16" customFormat="1" ht="30.75">
      <c r="A48" s="15"/>
      <c r="B48" s="15"/>
      <c r="C48" s="102"/>
      <c r="D48" s="103"/>
      <c r="E48" s="104"/>
      <c r="F48" s="104"/>
      <c r="G48" s="104"/>
      <c r="H48" s="104"/>
      <c r="I48" s="103"/>
      <c r="J48" s="104"/>
      <c r="K48" s="103"/>
      <c r="L48" s="103"/>
      <c r="M48" s="104"/>
      <c r="N48" s="103"/>
      <c r="O48" s="103"/>
      <c r="P48" s="15"/>
    </row>
    <row r="49" spans="1:16" s="16" customFormat="1" ht="30.75">
      <c r="A49" s="15"/>
      <c r="B49" s="15"/>
      <c r="C49" s="116"/>
      <c r="D49" s="103"/>
      <c r="E49" s="104"/>
      <c r="F49" s="104"/>
      <c r="G49" s="104"/>
      <c r="H49" s="104"/>
      <c r="I49" s="103"/>
      <c r="J49" s="104"/>
      <c r="K49" s="103"/>
      <c r="L49" s="103"/>
      <c r="M49" s="104"/>
      <c r="N49" s="103"/>
      <c r="O49" s="103"/>
      <c r="P49" s="15"/>
    </row>
    <row r="50" spans="1:16" s="16" customFormat="1" ht="7.5" customHeight="1">
      <c r="A50" s="15"/>
      <c r="B50" s="15"/>
      <c r="C50" s="102"/>
      <c r="D50" s="103"/>
      <c r="E50" s="104"/>
      <c r="F50" s="104"/>
      <c r="G50" s="104"/>
      <c r="H50" s="104"/>
      <c r="I50" s="103"/>
      <c r="J50" s="104"/>
      <c r="K50" s="103"/>
      <c r="L50" s="103"/>
      <c r="M50" s="104"/>
      <c r="N50" s="103"/>
      <c r="O50" s="103"/>
      <c r="P50" s="15"/>
    </row>
    <row r="51" spans="1:16" s="16" customFormat="1" ht="36" customHeight="1">
      <c r="A51" s="15"/>
      <c r="B51" s="15"/>
      <c r="C51" s="102"/>
      <c r="D51" s="103"/>
      <c r="E51" s="104"/>
      <c r="F51" s="104"/>
      <c r="G51" s="104"/>
      <c r="H51" s="104"/>
      <c r="I51" s="103"/>
      <c r="J51" s="112"/>
      <c r="K51" s="103"/>
      <c r="L51" s="103"/>
      <c r="M51" s="104"/>
      <c r="N51" s="103"/>
      <c r="O51" s="103"/>
      <c r="P51" s="15"/>
    </row>
    <row r="52" spans="1:16" ht="22.15" customHeight="1"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</row>
  </sheetData>
  <mergeCells count="5">
    <mergeCell ref="J16:N16"/>
    <mergeCell ref="N1:O1"/>
    <mergeCell ref="N2:O2"/>
    <mergeCell ref="N4:O4"/>
    <mergeCell ref="C15:O1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portrait" horizontalDpi="300" verticalDpi="300" r:id="rId1"/>
  <headerFooter alignWithMargins="0">
    <oddHeader xml:space="preserve">&amp;C&amp;F
</oddHeader>
  </headerFooter>
  <drawing r:id="rId2"/>
  <legacyDrawing r:id="rId3"/>
  <oleObjects>
    <oleObject progId="PBrush" shapeId="410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272"/>
  <sheetViews>
    <sheetView tabSelected="1" view="pageLayout" topLeftCell="A195" zoomScaleNormal="100" workbookViewId="0">
      <selection activeCell="AA252" sqref="AA252:AA272"/>
    </sheetView>
  </sheetViews>
  <sheetFormatPr defaultRowHeight="12.75"/>
  <cols>
    <col min="1" max="1" width="47.140625" style="25" customWidth="1"/>
    <col min="2" max="2" width="9.42578125" style="26" bestFit="1" customWidth="1"/>
    <col min="3" max="3" width="8.42578125" style="26" customWidth="1"/>
    <col min="4" max="4" width="12.7109375" style="27" hidden="1" customWidth="1"/>
    <col min="5" max="5" width="12.28515625" style="21" hidden="1" customWidth="1"/>
    <col min="6" max="6" width="0" hidden="1" customWidth="1"/>
    <col min="7" max="7" width="12.42578125" style="29" hidden="1" customWidth="1"/>
    <col min="8" max="8" width="8.85546875" hidden="1" customWidth="1"/>
    <col min="9" max="9" width="0" hidden="1" customWidth="1"/>
    <col min="10" max="10" width="0" style="35" hidden="1" customWidth="1"/>
    <col min="11" max="11" width="8.42578125" style="29" hidden="1" customWidth="1"/>
    <col min="12" max="12" width="8.85546875" style="31" hidden="1" customWidth="1"/>
    <col min="13" max="14" width="0" hidden="1" customWidth="1"/>
    <col min="15" max="15" width="9" hidden="1" customWidth="1"/>
    <col min="16" max="25" width="0" hidden="1" customWidth="1"/>
    <col min="26" max="26" width="9.7109375" style="35" hidden="1" customWidth="1"/>
    <col min="27" max="27" width="10.140625" style="50" customWidth="1"/>
    <col min="28" max="28" width="10.5703125" style="114" customWidth="1"/>
  </cols>
  <sheetData>
    <row r="1" spans="1:28" s="20" customFormat="1" ht="28.5">
      <c r="A1" s="17" t="s">
        <v>24</v>
      </c>
      <c r="B1" s="17" t="s">
        <v>168</v>
      </c>
      <c r="C1" s="17" t="s">
        <v>171</v>
      </c>
      <c r="D1" s="18" t="s">
        <v>25</v>
      </c>
      <c r="E1" s="19" t="s">
        <v>25</v>
      </c>
      <c r="G1" s="19" t="s">
        <v>25</v>
      </c>
      <c r="H1" s="19" t="s">
        <v>25</v>
      </c>
      <c r="I1" s="18" t="s">
        <v>25</v>
      </c>
      <c r="J1" s="18" t="s">
        <v>25</v>
      </c>
      <c r="K1" s="19" t="s">
        <v>25</v>
      </c>
      <c r="L1" s="36"/>
      <c r="M1" s="39" t="s">
        <v>25</v>
      </c>
      <c r="N1" s="39" t="s">
        <v>25</v>
      </c>
      <c r="O1" s="39" t="s">
        <v>25</v>
      </c>
      <c r="P1" s="39" t="s">
        <v>25</v>
      </c>
      <c r="Q1" s="39" t="s">
        <v>25</v>
      </c>
      <c r="R1" s="39" t="s">
        <v>25</v>
      </c>
      <c r="S1" s="39" t="s">
        <v>25</v>
      </c>
      <c r="T1" s="39" t="s">
        <v>25</v>
      </c>
      <c r="U1" s="39" t="s">
        <v>25</v>
      </c>
      <c r="V1" s="39" t="s">
        <v>170</v>
      </c>
      <c r="W1" s="39" t="s">
        <v>170</v>
      </c>
      <c r="X1" s="66" t="s">
        <v>170</v>
      </c>
      <c r="Y1" s="18" t="s">
        <v>170</v>
      </c>
      <c r="Z1" s="18" t="s">
        <v>170</v>
      </c>
      <c r="AA1" s="19" t="s">
        <v>170</v>
      </c>
      <c r="AB1" s="113"/>
    </row>
    <row r="2" spans="1:28">
      <c r="A2" s="136" t="s">
        <v>26</v>
      </c>
      <c r="B2" s="139"/>
      <c r="C2" s="139"/>
      <c r="D2" s="140"/>
      <c r="M2" s="40"/>
      <c r="N2" s="40"/>
      <c r="Y2" s="35"/>
      <c r="AA2" s="37"/>
    </row>
    <row r="3" spans="1:28" ht="15">
      <c r="A3" s="22" t="s">
        <v>27</v>
      </c>
      <c r="B3" s="23">
        <v>1.2</v>
      </c>
      <c r="C3" s="23">
        <v>2.88</v>
      </c>
      <c r="D3" s="24">
        <v>17770</v>
      </c>
      <c r="E3" s="21" t="e">
        <f>ROUND(PRODUCT(D3,#REF!),0)</f>
        <v>#REF!</v>
      </c>
      <c r="F3">
        <v>1.04</v>
      </c>
      <c r="G3" s="29" t="e">
        <f>ROUND(PRODUCT(E3,$F$3),0)</f>
        <v>#REF!</v>
      </c>
      <c r="H3" s="32" t="e">
        <f>ROUND(G3*1.05,0)</f>
        <v>#REF!</v>
      </c>
      <c r="I3" s="34" t="e">
        <f t="shared" ref="I3:I5" si="0">ABS(H3)</f>
        <v>#REF!</v>
      </c>
      <c r="J3" s="35" t="e">
        <f t="shared" ref="J3:J5" si="1">ROUND(I3*1.04,0)</f>
        <v>#REF!</v>
      </c>
      <c r="K3" s="37" t="e">
        <f t="shared" ref="K3:K17" si="2">ROUND(J3*1.1,0)</f>
        <v>#REF!</v>
      </c>
      <c r="M3" s="41" t="e">
        <f t="shared" ref="M3:M5" si="3">K3</f>
        <v>#REF!</v>
      </c>
      <c r="N3" s="54" t="e">
        <f t="shared" ref="N3:N5" si="4">L3+ROUND(M3*1.05,0)</f>
        <v>#REF!</v>
      </c>
      <c r="O3" s="37" t="e">
        <f t="shared" ref="O3:O5" si="5">ROUND(N3*1.03,0)</f>
        <v>#REF!</v>
      </c>
      <c r="P3" s="37" t="e">
        <f t="shared" ref="P3:Q5" si="6">O3</f>
        <v>#REF!</v>
      </c>
      <c r="Q3" s="37" t="e">
        <f t="shared" si="6"/>
        <v>#REF!</v>
      </c>
      <c r="R3" s="37" t="e">
        <f t="shared" ref="R3:T5" si="7">ROUND(Q3*1.07,0)</f>
        <v>#REF!</v>
      </c>
      <c r="S3" s="60" t="e">
        <f t="shared" si="7"/>
        <v>#REF!</v>
      </c>
      <c r="T3" s="37" t="e">
        <f t="shared" si="7"/>
        <v>#REF!</v>
      </c>
      <c r="U3" s="37" t="e">
        <f>ROUND(T3*1.0145,0)</f>
        <v>#REF!</v>
      </c>
      <c r="V3" s="37" t="e">
        <f t="shared" ref="V3:V5" si="8">ROUND(U3*1.04,0)</f>
        <v>#REF!</v>
      </c>
      <c r="W3" s="60" t="e">
        <f t="shared" ref="W3:W5" si="9">ROUND(V3*1.05,0)</f>
        <v>#REF!</v>
      </c>
      <c r="X3" s="60" t="e">
        <f t="shared" ref="X3:X5" si="10">ROUND(W3*1.07,0)</f>
        <v>#REF!</v>
      </c>
      <c r="Y3" s="60" t="e">
        <f t="shared" ref="Y3:Y5" si="11">ROUND(X3*0.95,0)</f>
        <v>#REF!</v>
      </c>
      <c r="Z3" s="60" t="e">
        <f t="shared" ref="Z3:Z5" si="12">ROUND(Y3*0.8,0)</f>
        <v>#REF!</v>
      </c>
      <c r="AA3" s="37">
        <v>50823</v>
      </c>
    </row>
    <row r="4" spans="1:28" ht="15">
      <c r="A4" s="22" t="s">
        <v>28</v>
      </c>
      <c r="B4" s="23">
        <v>1.2</v>
      </c>
      <c r="C4" s="23">
        <v>2.88</v>
      </c>
      <c r="D4" s="24">
        <v>17770</v>
      </c>
      <c r="E4" s="21" t="e">
        <f>ROUND(PRODUCT(D4,#REF!),0)</f>
        <v>#REF!</v>
      </c>
      <c r="G4" s="29" t="e">
        <f>ROUND(PRODUCT(E4,$F$3),0)</f>
        <v>#REF!</v>
      </c>
      <c r="H4" s="32" t="e">
        <f>ROUND(G4*1.05,0)</f>
        <v>#REF!</v>
      </c>
      <c r="I4" s="34" t="e">
        <f t="shared" si="0"/>
        <v>#REF!</v>
      </c>
      <c r="J4" s="35" t="e">
        <f t="shared" si="1"/>
        <v>#REF!</v>
      </c>
      <c r="K4" s="37" t="e">
        <f t="shared" si="2"/>
        <v>#REF!</v>
      </c>
      <c r="M4" s="41" t="e">
        <f t="shared" si="3"/>
        <v>#REF!</v>
      </c>
      <c r="N4" s="54" t="e">
        <f t="shared" si="4"/>
        <v>#REF!</v>
      </c>
      <c r="O4" s="37" t="e">
        <f t="shared" si="5"/>
        <v>#REF!</v>
      </c>
      <c r="P4" s="37" t="e">
        <f t="shared" si="6"/>
        <v>#REF!</v>
      </c>
      <c r="Q4" s="37" t="e">
        <f t="shared" si="6"/>
        <v>#REF!</v>
      </c>
      <c r="R4" s="37" t="e">
        <f t="shared" si="7"/>
        <v>#REF!</v>
      </c>
      <c r="S4" s="60" t="e">
        <f t="shared" si="7"/>
        <v>#REF!</v>
      </c>
      <c r="T4" s="37" t="e">
        <f t="shared" si="7"/>
        <v>#REF!</v>
      </c>
      <c r="U4" s="37" t="e">
        <f>ROUND(T4*1.0145,0)</f>
        <v>#REF!</v>
      </c>
      <c r="V4" s="37" t="e">
        <f t="shared" si="8"/>
        <v>#REF!</v>
      </c>
      <c r="W4" s="60" t="e">
        <f t="shared" si="9"/>
        <v>#REF!</v>
      </c>
      <c r="X4" s="60" t="e">
        <f t="shared" si="10"/>
        <v>#REF!</v>
      </c>
      <c r="Y4" s="60" t="e">
        <f t="shared" si="11"/>
        <v>#REF!</v>
      </c>
      <c r="Z4" s="60" t="e">
        <f t="shared" si="12"/>
        <v>#REF!</v>
      </c>
      <c r="AA4" s="37">
        <v>49206</v>
      </c>
    </row>
    <row r="5" spans="1:28" ht="15">
      <c r="A5" s="22" t="s">
        <v>29</v>
      </c>
      <c r="B5" s="23">
        <v>2</v>
      </c>
      <c r="C5" s="23">
        <v>4.8</v>
      </c>
      <c r="D5" s="24">
        <v>29683</v>
      </c>
      <c r="E5" s="21" t="e">
        <f>ROUND(PRODUCT(D5,#REF!),0)</f>
        <v>#REF!</v>
      </c>
      <c r="G5" s="29" t="e">
        <f>ROUND(PRODUCT(E5,$F$3),0)</f>
        <v>#REF!</v>
      </c>
      <c r="H5" s="32" t="e">
        <f>ROUND(G5*1.05,0)</f>
        <v>#REF!</v>
      </c>
      <c r="I5" s="34" t="e">
        <f t="shared" si="0"/>
        <v>#REF!</v>
      </c>
      <c r="J5" s="35" t="e">
        <f t="shared" si="1"/>
        <v>#REF!</v>
      </c>
      <c r="K5" s="37" t="e">
        <f t="shared" si="2"/>
        <v>#REF!</v>
      </c>
      <c r="M5" s="41" t="e">
        <f t="shared" si="3"/>
        <v>#REF!</v>
      </c>
      <c r="N5" s="54" t="e">
        <f t="shared" si="4"/>
        <v>#REF!</v>
      </c>
      <c r="O5" s="37" t="e">
        <f t="shared" si="5"/>
        <v>#REF!</v>
      </c>
      <c r="P5" s="37" t="e">
        <f t="shared" si="6"/>
        <v>#REF!</v>
      </c>
      <c r="Q5" s="37" t="e">
        <f t="shared" si="6"/>
        <v>#REF!</v>
      </c>
      <c r="R5" s="37" t="e">
        <f t="shared" si="7"/>
        <v>#REF!</v>
      </c>
      <c r="S5" s="60" t="e">
        <f t="shared" si="7"/>
        <v>#REF!</v>
      </c>
      <c r="T5" s="37" t="e">
        <f t="shared" si="7"/>
        <v>#REF!</v>
      </c>
      <c r="U5" s="37" t="e">
        <f>ROUND(T5*1.026,0)</f>
        <v>#REF!</v>
      </c>
      <c r="V5" s="37" t="e">
        <f t="shared" si="8"/>
        <v>#REF!</v>
      </c>
      <c r="W5" s="60" t="e">
        <f t="shared" si="9"/>
        <v>#REF!</v>
      </c>
      <c r="X5" s="60" t="e">
        <f t="shared" si="10"/>
        <v>#REF!</v>
      </c>
      <c r="Y5" s="60" t="e">
        <f t="shared" si="11"/>
        <v>#REF!</v>
      </c>
      <c r="Z5" s="60" t="e">
        <f t="shared" si="12"/>
        <v>#REF!</v>
      </c>
      <c r="AA5" s="37">
        <v>68965</v>
      </c>
    </row>
    <row r="6" spans="1:28" ht="13.15" customHeight="1">
      <c r="A6" s="136" t="s">
        <v>30</v>
      </c>
      <c r="B6" s="137"/>
      <c r="C6" s="137"/>
      <c r="D6" s="138"/>
      <c r="H6" s="29"/>
      <c r="I6" s="34"/>
      <c r="K6" s="37"/>
      <c r="M6" s="41"/>
      <c r="N6" s="54"/>
      <c r="O6" s="37"/>
      <c r="P6" s="37"/>
      <c r="Q6" s="37"/>
      <c r="R6" s="37"/>
      <c r="S6" s="60"/>
      <c r="T6" s="37"/>
      <c r="U6" s="37"/>
      <c r="V6" s="37"/>
      <c r="W6" s="60"/>
      <c r="X6" s="60"/>
      <c r="Y6" s="60"/>
      <c r="Z6" s="60"/>
      <c r="AA6" s="37"/>
    </row>
    <row r="7" spans="1:28" ht="15">
      <c r="A7" s="22" t="s">
        <v>31</v>
      </c>
      <c r="B7" s="23">
        <v>0.95</v>
      </c>
      <c r="C7" s="23">
        <v>2.2799999999999998</v>
      </c>
      <c r="D7" s="24">
        <v>7794</v>
      </c>
      <c r="E7" s="21" t="e">
        <f>ROUND(PRODUCT(D7,#REF!),0)</f>
        <v>#REF!</v>
      </c>
      <c r="G7" s="29" t="e">
        <f t="shared" ref="G7:G12" si="13">ROUND(PRODUCT(E7,$F$3),0)</f>
        <v>#REF!</v>
      </c>
      <c r="H7" s="32" t="e">
        <f t="shared" ref="H7:H12" si="14">ROUND(G7*1.05,0)</f>
        <v>#REF!</v>
      </c>
      <c r="I7" s="34" t="e">
        <f t="shared" ref="I7:I12" si="15">ABS(H7)</f>
        <v>#REF!</v>
      </c>
      <c r="J7" s="35" t="e">
        <f t="shared" ref="J7:J12" si="16">ROUND(I7*1.04,0)</f>
        <v>#REF!</v>
      </c>
      <c r="K7" s="37" t="e">
        <f t="shared" si="2"/>
        <v>#REF!</v>
      </c>
      <c r="M7" s="41" t="e">
        <f t="shared" ref="M7:M12" si="17">K7</f>
        <v>#REF!</v>
      </c>
      <c r="N7" s="54" t="e">
        <f t="shared" ref="N7:N12" si="18">L7+ROUND(M7*1.05,0)</f>
        <v>#REF!</v>
      </c>
      <c r="O7" s="37" t="e">
        <f t="shared" ref="O7:O12" si="19">ROUND(N7*1.03,0)</f>
        <v>#REF!</v>
      </c>
      <c r="P7" s="37" t="e">
        <f t="shared" ref="P7:Q12" si="20">O7</f>
        <v>#REF!</v>
      </c>
      <c r="Q7" s="37" t="e">
        <f t="shared" si="20"/>
        <v>#REF!</v>
      </c>
      <c r="R7" s="37" t="e">
        <f t="shared" ref="R7:R12" si="21">ROUND(Q7*1.07,0)</f>
        <v>#REF!</v>
      </c>
      <c r="S7" s="60" t="e">
        <f>ROUND(R7*1.08,0)</f>
        <v>#REF!</v>
      </c>
      <c r="T7" s="37" t="e">
        <f>ROUND(S7*1.06,0)</f>
        <v>#REF!</v>
      </c>
      <c r="U7" s="37" t="e">
        <f>ROUND(T7*1.0215,0)</f>
        <v>#REF!</v>
      </c>
      <c r="V7" s="37" t="e">
        <f t="shared" ref="V7:V12" si="22">ROUND(U7*1.04,0)</f>
        <v>#REF!</v>
      </c>
      <c r="W7" s="60" t="e">
        <f t="shared" ref="W7:W12" si="23">ROUND(V7*1.05,0)</f>
        <v>#REF!</v>
      </c>
      <c r="X7" s="60" t="e">
        <f t="shared" ref="X7:X12" si="24">ROUND(W7*1.07,0)</f>
        <v>#REF!</v>
      </c>
      <c r="Y7" s="60" t="e">
        <f t="shared" ref="Y7:Y12" si="25">ROUND(X7*0.95,0)</f>
        <v>#REF!</v>
      </c>
      <c r="Z7" s="60" t="e">
        <f t="shared" ref="Z7:Z12" si="26">ROUND(Y7*0.85,0)</f>
        <v>#REF!</v>
      </c>
      <c r="AA7" s="37">
        <v>20907</v>
      </c>
    </row>
    <row r="8" spans="1:28" ht="15">
      <c r="A8" s="22" t="s">
        <v>32</v>
      </c>
      <c r="B8" s="23">
        <v>0.89</v>
      </c>
      <c r="C8" s="23">
        <v>2.14</v>
      </c>
      <c r="D8" s="24">
        <v>6413</v>
      </c>
      <c r="E8" s="21" t="e">
        <f>ROUND(PRODUCT(D8,#REF!),0)</f>
        <v>#REF!</v>
      </c>
      <c r="G8" s="29" t="e">
        <f t="shared" si="13"/>
        <v>#REF!</v>
      </c>
      <c r="H8" s="32" t="e">
        <f t="shared" si="14"/>
        <v>#REF!</v>
      </c>
      <c r="I8" s="34" t="e">
        <f t="shared" si="15"/>
        <v>#REF!</v>
      </c>
      <c r="J8" s="35" t="e">
        <f t="shared" si="16"/>
        <v>#REF!</v>
      </c>
      <c r="K8" s="37">
        <v>7630</v>
      </c>
      <c r="M8" s="41">
        <f t="shared" si="17"/>
        <v>7630</v>
      </c>
      <c r="N8" s="54">
        <f t="shared" si="18"/>
        <v>8012</v>
      </c>
      <c r="O8" s="37">
        <f t="shared" si="19"/>
        <v>8252</v>
      </c>
      <c r="P8" s="37">
        <f t="shared" si="20"/>
        <v>8252</v>
      </c>
      <c r="Q8" s="37">
        <f t="shared" si="20"/>
        <v>8252</v>
      </c>
      <c r="R8" s="37">
        <f t="shared" si="21"/>
        <v>8830</v>
      </c>
      <c r="S8" s="60">
        <f t="shared" ref="S8:S17" si="27">ROUND(R8*1.08,0)</f>
        <v>9536</v>
      </c>
      <c r="T8" s="37">
        <f t="shared" ref="T8:T17" si="28">ROUND(S8*1.06,0)</f>
        <v>10108</v>
      </c>
      <c r="U8" s="37">
        <f>ROUND(T8*1.0215,0)</f>
        <v>10325</v>
      </c>
      <c r="V8" s="37">
        <f t="shared" si="22"/>
        <v>10738</v>
      </c>
      <c r="W8" s="60">
        <f t="shared" si="23"/>
        <v>11275</v>
      </c>
      <c r="X8" s="60">
        <f t="shared" si="24"/>
        <v>12064</v>
      </c>
      <c r="Y8" s="60">
        <f t="shared" si="25"/>
        <v>11461</v>
      </c>
      <c r="Z8" s="60">
        <f t="shared" si="26"/>
        <v>9742</v>
      </c>
      <c r="AA8" s="37">
        <v>14872</v>
      </c>
    </row>
    <row r="9" spans="1:28" ht="15">
      <c r="A9" s="22" t="s">
        <v>33</v>
      </c>
      <c r="B9" s="23">
        <v>0.55000000000000004</v>
      </c>
      <c r="C9" s="23">
        <v>1.32</v>
      </c>
      <c r="D9" s="24">
        <v>3903</v>
      </c>
      <c r="E9" s="21" t="e">
        <f>ROUND(PRODUCT(D9,#REF!),0)</f>
        <v>#REF!</v>
      </c>
      <c r="G9" s="29" t="e">
        <f t="shared" si="13"/>
        <v>#REF!</v>
      </c>
      <c r="H9" s="32" t="e">
        <f t="shared" si="14"/>
        <v>#REF!</v>
      </c>
      <c r="I9" s="34" t="e">
        <f t="shared" si="15"/>
        <v>#REF!</v>
      </c>
      <c r="J9" s="35" t="e">
        <f t="shared" si="16"/>
        <v>#REF!</v>
      </c>
      <c r="K9" s="37" t="e">
        <f t="shared" si="2"/>
        <v>#REF!</v>
      </c>
      <c r="M9" s="41" t="e">
        <f t="shared" si="17"/>
        <v>#REF!</v>
      </c>
      <c r="N9" s="54" t="e">
        <f t="shared" si="18"/>
        <v>#REF!</v>
      </c>
      <c r="O9" s="37" t="e">
        <f t="shared" si="19"/>
        <v>#REF!</v>
      </c>
      <c r="P9" s="37" t="e">
        <f t="shared" si="20"/>
        <v>#REF!</v>
      </c>
      <c r="Q9" s="37" t="e">
        <f t="shared" si="20"/>
        <v>#REF!</v>
      </c>
      <c r="R9" s="37" t="e">
        <f t="shared" si="21"/>
        <v>#REF!</v>
      </c>
      <c r="S9" s="60" t="e">
        <f t="shared" si="27"/>
        <v>#REF!</v>
      </c>
      <c r="T9" s="37" t="e">
        <f t="shared" si="28"/>
        <v>#REF!</v>
      </c>
      <c r="U9" s="37" t="e">
        <f>ROUND(T9*1.0215,0)</f>
        <v>#REF!</v>
      </c>
      <c r="V9" s="37" t="e">
        <f t="shared" si="22"/>
        <v>#REF!</v>
      </c>
      <c r="W9" s="60" t="e">
        <f t="shared" si="23"/>
        <v>#REF!</v>
      </c>
      <c r="X9" s="60" t="e">
        <f t="shared" si="24"/>
        <v>#REF!</v>
      </c>
      <c r="Y9" s="60" t="e">
        <f t="shared" si="25"/>
        <v>#REF!</v>
      </c>
      <c r="Z9" s="60" t="e">
        <f t="shared" si="26"/>
        <v>#REF!</v>
      </c>
      <c r="AA9" s="37">
        <v>8990</v>
      </c>
    </row>
    <row r="10" spans="1:28" ht="15">
      <c r="A10" s="22" t="s">
        <v>34</v>
      </c>
      <c r="B10" s="23">
        <v>0.6</v>
      </c>
      <c r="C10" s="23">
        <v>1.44</v>
      </c>
      <c r="D10" s="24">
        <v>4247</v>
      </c>
      <c r="E10" s="21" t="e">
        <f>ROUND(PRODUCT(D10,#REF!),0)</f>
        <v>#REF!</v>
      </c>
      <c r="G10" s="29" t="e">
        <f t="shared" si="13"/>
        <v>#REF!</v>
      </c>
      <c r="H10" s="32" t="e">
        <f t="shared" si="14"/>
        <v>#REF!</v>
      </c>
      <c r="I10" s="34" t="e">
        <f t="shared" si="15"/>
        <v>#REF!</v>
      </c>
      <c r="J10" s="35" t="e">
        <f t="shared" si="16"/>
        <v>#REF!</v>
      </c>
      <c r="K10" s="37" t="e">
        <f t="shared" si="2"/>
        <v>#REF!</v>
      </c>
      <c r="M10" s="41" t="e">
        <f t="shared" si="17"/>
        <v>#REF!</v>
      </c>
      <c r="N10" s="54" t="e">
        <f t="shared" si="18"/>
        <v>#REF!</v>
      </c>
      <c r="O10" s="37" t="e">
        <f t="shared" si="19"/>
        <v>#REF!</v>
      </c>
      <c r="P10" s="37" t="e">
        <f t="shared" si="20"/>
        <v>#REF!</v>
      </c>
      <c r="Q10" s="37" t="e">
        <f t="shared" si="20"/>
        <v>#REF!</v>
      </c>
      <c r="R10" s="37" t="e">
        <f t="shared" si="21"/>
        <v>#REF!</v>
      </c>
      <c r="S10" s="60" t="e">
        <f t="shared" si="27"/>
        <v>#REF!</v>
      </c>
      <c r="T10" s="37" t="e">
        <f t="shared" si="28"/>
        <v>#REF!</v>
      </c>
      <c r="U10" s="37" t="e">
        <f>ROUND(T10*1.0215,0)</f>
        <v>#REF!</v>
      </c>
      <c r="V10" s="37" t="e">
        <f t="shared" si="22"/>
        <v>#REF!</v>
      </c>
      <c r="W10" s="60" t="e">
        <f t="shared" si="23"/>
        <v>#REF!</v>
      </c>
      <c r="X10" s="60" t="e">
        <f t="shared" si="24"/>
        <v>#REF!</v>
      </c>
      <c r="Y10" s="60" t="e">
        <f t="shared" si="25"/>
        <v>#REF!</v>
      </c>
      <c r="Z10" s="60" t="e">
        <f t="shared" si="26"/>
        <v>#REF!</v>
      </c>
      <c r="AA10" s="37">
        <v>10737</v>
      </c>
    </row>
    <row r="11" spans="1:28" ht="15">
      <c r="A11" s="22" t="s">
        <v>35</v>
      </c>
      <c r="B11" s="23">
        <v>0.81</v>
      </c>
      <c r="C11" s="23">
        <v>1.94</v>
      </c>
      <c r="D11" s="24">
        <v>5837</v>
      </c>
      <c r="E11" s="21" t="e">
        <f>ROUND(PRODUCT(D11,#REF!),0)</f>
        <v>#REF!</v>
      </c>
      <c r="G11" s="29" t="e">
        <f t="shared" si="13"/>
        <v>#REF!</v>
      </c>
      <c r="H11" s="32" t="e">
        <f t="shared" si="14"/>
        <v>#REF!</v>
      </c>
      <c r="I11" s="34" t="e">
        <f t="shared" si="15"/>
        <v>#REF!</v>
      </c>
      <c r="J11" s="35" t="e">
        <f t="shared" si="16"/>
        <v>#REF!</v>
      </c>
      <c r="K11" s="37" t="e">
        <f t="shared" si="2"/>
        <v>#REF!</v>
      </c>
      <c r="M11" s="41" t="e">
        <f t="shared" si="17"/>
        <v>#REF!</v>
      </c>
      <c r="N11" s="54" t="e">
        <f t="shared" si="18"/>
        <v>#REF!</v>
      </c>
      <c r="O11" s="37" t="e">
        <f t="shared" si="19"/>
        <v>#REF!</v>
      </c>
      <c r="P11" s="37" t="e">
        <f t="shared" si="20"/>
        <v>#REF!</v>
      </c>
      <c r="Q11" s="37" t="e">
        <f t="shared" si="20"/>
        <v>#REF!</v>
      </c>
      <c r="R11" s="37" t="e">
        <f t="shared" si="21"/>
        <v>#REF!</v>
      </c>
      <c r="S11" s="60" t="e">
        <f t="shared" si="27"/>
        <v>#REF!</v>
      </c>
      <c r="T11" s="37" t="e">
        <f t="shared" si="28"/>
        <v>#REF!</v>
      </c>
      <c r="U11" s="37" t="e">
        <f>ROUND(T11*1.0215,0)</f>
        <v>#REF!</v>
      </c>
      <c r="V11" s="37" t="e">
        <f t="shared" si="22"/>
        <v>#REF!</v>
      </c>
      <c r="W11" s="60" t="e">
        <f t="shared" si="23"/>
        <v>#REF!</v>
      </c>
      <c r="X11" s="60" t="e">
        <f t="shared" si="24"/>
        <v>#REF!</v>
      </c>
      <c r="Y11" s="60" t="e">
        <f t="shared" si="25"/>
        <v>#REF!</v>
      </c>
      <c r="Z11" s="60" t="e">
        <f t="shared" si="26"/>
        <v>#REF!</v>
      </c>
      <c r="AA11" s="37">
        <v>17068</v>
      </c>
    </row>
    <row r="12" spans="1:28" ht="15">
      <c r="A12" s="22" t="s">
        <v>36</v>
      </c>
      <c r="B12" s="23">
        <v>1.04</v>
      </c>
      <c r="C12" s="23">
        <v>2.5</v>
      </c>
      <c r="D12" s="24">
        <v>7559</v>
      </c>
      <c r="E12" s="21" t="e">
        <f>ROUND(PRODUCT(D12,#REF!),0)</f>
        <v>#REF!</v>
      </c>
      <c r="G12" s="29" t="e">
        <f t="shared" si="13"/>
        <v>#REF!</v>
      </c>
      <c r="H12" s="32" t="e">
        <f t="shared" si="14"/>
        <v>#REF!</v>
      </c>
      <c r="I12" s="34" t="e">
        <f t="shared" si="15"/>
        <v>#REF!</v>
      </c>
      <c r="J12" s="35" t="e">
        <f t="shared" si="16"/>
        <v>#REF!</v>
      </c>
      <c r="K12" s="37" t="e">
        <f t="shared" si="2"/>
        <v>#REF!</v>
      </c>
      <c r="M12" s="41" t="e">
        <f t="shared" si="17"/>
        <v>#REF!</v>
      </c>
      <c r="N12" s="54" t="e">
        <f t="shared" si="18"/>
        <v>#REF!</v>
      </c>
      <c r="O12" s="37" t="e">
        <f t="shared" si="19"/>
        <v>#REF!</v>
      </c>
      <c r="P12" s="37" t="e">
        <f t="shared" si="20"/>
        <v>#REF!</v>
      </c>
      <c r="Q12" s="37" t="e">
        <f t="shared" si="20"/>
        <v>#REF!</v>
      </c>
      <c r="R12" s="37" t="e">
        <f t="shared" si="21"/>
        <v>#REF!</v>
      </c>
      <c r="S12" s="60" t="e">
        <f t="shared" si="27"/>
        <v>#REF!</v>
      </c>
      <c r="T12" s="37" t="e">
        <f t="shared" si="28"/>
        <v>#REF!</v>
      </c>
      <c r="U12" s="37" t="e">
        <f>ROUND(T12*1.0255,0)</f>
        <v>#REF!</v>
      </c>
      <c r="V12" s="37" t="e">
        <f t="shared" si="22"/>
        <v>#REF!</v>
      </c>
      <c r="W12" s="60" t="e">
        <f t="shared" si="23"/>
        <v>#REF!</v>
      </c>
      <c r="X12" s="60" t="e">
        <f t="shared" si="24"/>
        <v>#REF!</v>
      </c>
      <c r="Y12" s="60" t="e">
        <f t="shared" si="25"/>
        <v>#REF!</v>
      </c>
      <c r="Z12" s="60" t="e">
        <f t="shared" si="26"/>
        <v>#REF!</v>
      </c>
      <c r="AA12" s="37">
        <v>18923</v>
      </c>
    </row>
    <row r="13" spans="1:28" ht="13.15" customHeight="1">
      <c r="A13" s="136" t="s">
        <v>37</v>
      </c>
      <c r="B13" s="137"/>
      <c r="C13" s="137"/>
      <c r="D13" s="138"/>
      <c r="H13" s="29"/>
      <c r="I13" s="34"/>
      <c r="K13" s="37"/>
      <c r="M13" s="41"/>
      <c r="N13" s="54"/>
      <c r="O13" s="37"/>
      <c r="P13" s="37"/>
      <c r="Q13" s="37"/>
      <c r="R13" s="37"/>
      <c r="S13" s="60"/>
      <c r="T13" s="37"/>
      <c r="U13" s="37"/>
      <c r="V13" s="37"/>
      <c r="W13" s="60"/>
      <c r="X13" s="60"/>
      <c r="Y13" s="60"/>
      <c r="Z13" s="60"/>
      <c r="AA13" s="37"/>
    </row>
    <row r="14" spans="1:28" ht="15">
      <c r="A14" s="22" t="s">
        <v>38</v>
      </c>
      <c r="B14" s="23">
        <v>2.96</v>
      </c>
      <c r="C14" s="23">
        <v>7.1</v>
      </c>
      <c r="D14" s="24">
        <v>26259</v>
      </c>
      <c r="E14" s="21" t="e">
        <f>ROUND(PRODUCT(D14,#REF!),0)</f>
        <v>#REF!</v>
      </c>
      <c r="G14" s="29" t="e">
        <f>ROUND(PRODUCT(E14,$F$3),0)</f>
        <v>#REF!</v>
      </c>
      <c r="H14" s="32" t="e">
        <f>ROUND(G14*1.05,0)</f>
        <v>#REF!</v>
      </c>
      <c r="I14" s="34" t="e">
        <f>ABS(H14)</f>
        <v>#REF!</v>
      </c>
      <c r="J14" s="35" t="e">
        <f>ROUND(I14*1.04,0)</f>
        <v>#REF!</v>
      </c>
      <c r="K14" s="37" t="e">
        <f t="shared" si="2"/>
        <v>#REF!</v>
      </c>
      <c r="M14" s="41" t="e">
        <f>K14</f>
        <v>#REF!</v>
      </c>
      <c r="N14" s="54" t="e">
        <f>L14+ROUND(M14*1.05,0)</f>
        <v>#REF!</v>
      </c>
      <c r="O14" s="37" t="e">
        <f>ROUND(N14*1.03,0)</f>
        <v>#REF!</v>
      </c>
      <c r="P14" s="37" t="e">
        <f t="shared" ref="P14:Q17" si="29">O14</f>
        <v>#REF!</v>
      </c>
      <c r="Q14" s="37" t="e">
        <f t="shared" si="29"/>
        <v>#REF!</v>
      </c>
      <c r="R14" s="37" t="e">
        <f>ROUND(Q14*1.07,0)</f>
        <v>#REF!</v>
      </c>
      <c r="S14" s="60" t="e">
        <f t="shared" si="27"/>
        <v>#REF!</v>
      </c>
      <c r="T14" s="37" t="e">
        <f t="shared" si="28"/>
        <v>#REF!</v>
      </c>
      <c r="U14" s="37" t="e">
        <f>ROUND(T14*1.0245,0)</f>
        <v>#REF!</v>
      </c>
      <c r="V14" s="37" t="e">
        <f>ROUND(U14*1.04,0)</f>
        <v>#REF!</v>
      </c>
      <c r="W14" s="60" t="e">
        <f>ROUND(V14*1.05,0)</f>
        <v>#REF!</v>
      </c>
      <c r="X14" s="60" t="e">
        <f>ROUND(W14*1.07,0)</f>
        <v>#REF!</v>
      </c>
      <c r="Y14" s="60" t="e">
        <f>ROUND(X14*0.95,0)</f>
        <v>#REF!</v>
      </c>
      <c r="Z14" s="60" t="e">
        <f>ROUND(Y14*0.85,0)</f>
        <v>#REF!</v>
      </c>
      <c r="AA14" s="37">
        <v>54969</v>
      </c>
    </row>
    <row r="15" spans="1:28" ht="15">
      <c r="A15" s="22" t="s">
        <v>39</v>
      </c>
      <c r="B15" s="23">
        <v>0.61499999999999999</v>
      </c>
      <c r="C15" s="23">
        <v>1.48</v>
      </c>
      <c r="D15" s="24">
        <v>5327</v>
      </c>
      <c r="E15" s="21" t="e">
        <f>ROUND(PRODUCT(D15,#REF!),0)</f>
        <v>#REF!</v>
      </c>
      <c r="G15" s="29" t="e">
        <f>ROUND(PRODUCT(E15,$F$3),0)</f>
        <v>#REF!</v>
      </c>
      <c r="H15" s="32" t="e">
        <f>ROUND(G15*1.05,0)</f>
        <v>#REF!</v>
      </c>
      <c r="I15" s="34" t="e">
        <f>ABS(H15)</f>
        <v>#REF!</v>
      </c>
      <c r="J15" s="35" t="e">
        <f>ROUND(I15*1.04,0)</f>
        <v>#REF!</v>
      </c>
      <c r="K15" s="37" t="e">
        <f t="shared" si="2"/>
        <v>#REF!</v>
      </c>
      <c r="M15" s="41" t="e">
        <f>K15</f>
        <v>#REF!</v>
      </c>
      <c r="N15" s="54" t="e">
        <f>L15+ROUND(M15*1.05,0)</f>
        <v>#REF!</v>
      </c>
      <c r="O15" s="37" t="e">
        <f>ROUND(N15*1.03,0)</f>
        <v>#REF!</v>
      </c>
      <c r="P15" s="37" t="e">
        <f t="shared" si="29"/>
        <v>#REF!</v>
      </c>
      <c r="Q15" s="37" t="e">
        <f t="shared" si="29"/>
        <v>#REF!</v>
      </c>
      <c r="R15" s="37" t="e">
        <f>ROUND(Q15*1.07,0)</f>
        <v>#REF!</v>
      </c>
      <c r="S15" s="60" t="e">
        <f t="shared" si="27"/>
        <v>#REF!</v>
      </c>
      <c r="T15" s="37" t="e">
        <f t="shared" si="28"/>
        <v>#REF!</v>
      </c>
      <c r="U15" s="37" t="e">
        <f>ROUND(T15*1.0245,0)</f>
        <v>#REF!</v>
      </c>
      <c r="V15" s="37" t="e">
        <f>ROUND(U15*1.04,0)</f>
        <v>#REF!</v>
      </c>
      <c r="W15" s="60" t="e">
        <f>ROUND(V15*1.05,0)</f>
        <v>#REF!</v>
      </c>
      <c r="X15" s="60" t="e">
        <f>ROUND(W15*1.07,0)</f>
        <v>#REF!</v>
      </c>
      <c r="Y15" s="60" t="e">
        <f>ROUND(X15*0.95,0)</f>
        <v>#REF!</v>
      </c>
      <c r="Z15" s="60" t="e">
        <f>ROUND(Y15*0.85,0)</f>
        <v>#REF!</v>
      </c>
      <c r="AA15" s="37">
        <v>9540</v>
      </c>
    </row>
    <row r="16" spans="1:28" ht="15">
      <c r="A16" s="22" t="s">
        <v>201</v>
      </c>
      <c r="B16" s="23">
        <v>2.04</v>
      </c>
      <c r="C16" s="23">
        <v>4.9000000000000004</v>
      </c>
      <c r="D16" s="24">
        <v>18097</v>
      </c>
      <c r="E16" s="21" t="e">
        <f>ROUND(PRODUCT(D16,#REF!),0)</f>
        <v>#REF!</v>
      </c>
      <c r="G16" s="29" t="e">
        <f>ROUND(PRODUCT(E16,$F$3),0)</f>
        <v>#REF!</v>
      </c>
      <c r="H16" s="32" t="e">
        <f>ROUND(G16*1.05,0)</f>
        <v>#REF!</v>
      </c>
      <c r="I16" s="34" t="e">
        <f>ABS(H16)</f>
        <v>#REF!</v>
      </c>
      <c r="J16" s="35" t="e">
        <f>ROUND(I16*1.04,0)</f>
        <v>#REF!</v>
      </c>
      <c r="K16" s="37" t="e">
        <f t="shared" si="2"/>
        <v>#REF!</v>
      </c>
      <c r="M16" s="41" t="e">
        <f>K16</f>
        <v>#REF!</v>
      </c>
      <c r="N16" s="54" t="e">
        <f>L16+ROUND(M16*1.05,0)</f>
        <v>#REF!</v>
      </c>
      <c r="O16" s="37" t="e">
        <f>ROUND(N16*1.03,0)</f>
        <v>#REF!</v>
      </c>
      <c r="P16" s="37" t="e">
        <f t="shared" si="29"/>
        <v>#REF!</v>
      </c>
      <c r="Q16" s="37" t="e">
        <f t="shared" si="29"/>
        <v>#REF!</v>
      </c>
      <c r="R16" s="37" t="e">
        <f>ROUND(Q16*1.07,0)</f>
        <v>#REF!</v>
      </c>
      <c r="S16" s="60" t="e">
        <f t="shared" si="27"/>
        <v>#REF!</v>
      </c>
      <c r="T16" s="37" t="e">
        <f t="shared" si="28"/>
        <v>#REF!</v>
      </c>
      <c r="U16" s="37" t="e">
        <f>ROUND(T16*1.0245,0)</f>
        <v>#REF!</v>
      </c>
      <c r="V16" s="37" t="e">
        <f>ROUND(U16*1.04,0)</f>
        <v>#REF!</v>
      </c>
      <c r="W16" s="60" t="e">
        <f>ROUND(V16*1.05,0)</f>
        <v>#REF!</v>
      </c>
      <c r="X16" s="60" t="e">
        <f>ROUND(W16*1.07,0)</f>
        <v>#REF!</v>
      </c>
      <c r="Y16" s="60" t="e">
        <f>ROUND(X16*0.95,0)</f>
        <v>#REF!</v>
      </c>
      <c r="Z16" s="60" t="e">
        <f>ROUND(Y16*0.85,0)</f>
        <v>#REF!</v>
      </c>
      <c r="AA16" s="37">
        <v>42349</v>
      </c>
    </row>
    <row r="17" spans="1:27" ht="15">
      <c r="A17" s="22" t="s">
        <v>40</v>
      </c>
      <c r="B17" s="23">
        <v>1.07</v>
      </c>
      <c r="C17" s="23">
        <v>2.57</v>
      </c>
      <c r="D17" s="24">
        <v>8485</v>
      </c>
      <c r="E17" s="21" t="e">
        <f>ROUND(PRODUCT(D17,#REF!),0)</f>
        <v>#REF!</v>
      </c>
      <c r="G17" s="29" t="e">
        <f>ROUND(PRODUCT(E17,$F$3),0)</f>
        <v>#REF!</v>
      </c>
      <c r="H17" s="32" t="e">
        <f>ROUND(G17*1.05,0)</f>
        <v>#REF!</v>
      </c>
      <c r="I17" s="34" t="e">
        <f>ABS(H17)</f>
        <v>#REF!</v>
      </c>
      <c r="J17" s="35" t="e">
        <f>ROUND(I17*1.04,0)</f>
        <v>#REF!</v>
      </c>
      <c r="K17" s="37" t="e">
        <f t="shared" si="2"/>
        <v>#REF!</v>
      </c>
      <c r="M17" s="41" t="e">
        <f>K17</f>
        <v>#REF!</v>
      </c>
      <c r="N17" s="54" t="e">
        <f>L17+ROUND(M17*1.05,0)</f>
        <v>#REF!</v>
      </c>
      <c r="O17" s="37" t="e">
        <f>ROUND(N17*1.03,0)</f>
        <v>#REF!</v>
      </c>
      <c r="P17" s="37" t="e">
        <f t="shared" si="29"/>
        <v>#REF!</v>
      </c>
      <c r="Q17" s="37" t="e">
        <f t="shared" si="29"/>
        <v>#REF!</v>
      </c>
      <c r="R17" s="37" t="e">
        <f>ROUND(Q17*1.07,0)</f>
        <v>#REF!</v>
      </c>
      <c r="S17" s="60" t="e">
        <f t="shared" si="27"/>
        <v>#REF!</v>
      </c>
      <c r="T17" s="37" t="e">
        <f t="shared" si="28"/>
        <v>#REF!</v>
      </c>
      <c r="U17" s="37" t="e">
        <f>ROUND(T17*1.0245,0)</f>
        <v>#REF!</v>
      </c>
      <c r="V17" s="37" t="e">
        <f>ROUND(U17*1.04,0)</f>
        <v>#REF!</v>
      </c>
      <c r="W17" s="60" t="e">
        <f>ROUND(V17*1.05,0)</f>
        <v>#REF!</v>
      </c>
      <c r="X17" s="60" t="e">
        <f>ROUND(W17*1.07,0)</f>
        <v>#REF!</v>
      </c>
      <c r="Y17" s="60" t="e">
        <f>ROUND(X17*0.95,0)</f>
        <v>#REF!</v>
      </c>
      <c r="Z17" s="60" t="e">
        <f>ROUND(Y17*0.85,0)</f>
        <v>#REF!</v>
      </c>
      <c r="AA17" s="37">
        <v>17116</v>
      </c>
    </row>
    <row r="18" spans="1:27" ht="15">
      <c r="A18" s="136" t="s">
        <v>208</v>
      </c>
      <c r="B18" s="137"/>
      <c r="C18" s="137"/>
      <c r="D18" s="138"/>
      <c r="H18" s="29"/>
      <c r="I18" s="34"/>
      <c r="K18" s="37"/>
      <c r="M18" s="41"/>
      <c r="N18" s="54"/>
      <c r="O18" s="37"/>
      <c r="P18" s="37"/>
      <c r="Q18" s="37"/>
      <c r="R18" s="37"/>
      <c r="S18" s="60"/>
      <c r="T18" s="37"/>
      <c r="U18" s="37"/>
      <c r="V18" s="37"/>
      <c r="W18" s="60"/>
      <c r="X18" s="60"/>
      <c r="Y18" s="60"/>
      <c r="Z18" s="60"/>
      <c r="AA18" s="37"/>
    </row>
    <row r="19" spans="1:27" ht="15">
      <c r="A19" s="22" t="s">
        <v>209</v>
      </c>
      <c r="B19" s="23">
        <v>0.62</v>
      </c>
      <c r="C19" s="23">
        <v>0.93</v>
      </c>
      <c r="D19" s="24">
        <v>1350</v>
      </c>
      <c r="E19" s="21" t="e">
        <f>ROUND(PRODUCT(D19,#REF!),0)</f>
        <v>#REF!</v>
      </c>
      <c r="G19" s="29" t="e">
        <f t="shared" ref="G19:G28" si="30">ROUND(PRODUCT(E19,$F$3),0)</f>
        <v>#REF!</v>
      </c>
      <c r="H19" s="32" t="e">
        <f t="shared" ref="H19:H48" si="31">ROUND(G19*1.05,0)</f>
        <v>#REF!</v>
      </c>
      <c r="I19" s="34" t="e">
        <f t="shared" ref="I19:I48" si="32">ABS(H19)</f>
        <v>#REF!</v>
      </c>
      <c r="J19" s="35" t="e">
        <f t="shared" ref="J19:J48" si="33">ROUND(I19*1.04,0)</f>
        <v>#REF!</v>
      </c>
      <c r="K19" s="37" t="e">
        <f t="shared" ref="K19:K48" si="34">ROUND(J19*1.07,0)</f>
        <v>#REF!</v>
      </c>
      <c r="M19" s="41" t="e">
        <f t="shared" ref="M19:M28" si="35">K19</f>
        <v>#REF!</v>
      </c>
      <c r="N19" s="54" t="e">
        <f t="shared" ref="N19:N28" si="36">L19+ROUND(M19*1.05,0)</f>
        <v>#REF!</v>
      </c>
      <c r="O19" s="37" t="e">
        <f t="shared" ref="O19:O48" si="37">ROUND(N19*1.03,0)</f>
        <v>#REF!</v>
      </c>
      <c r="P19" s="37" t="e">
        <f t="shared" ref="P19:Q28" si="38">O19</f>
        <v>#REF!</v>
      </c>
      <c r="Q19" s="37" t="e">
        <f t="shared" si="38"/>
        <v>#REF!</v>
      </c>
      <c r="R19" s="37" t="e">
        <f t="shared" ref="R19:T28" si="39">ROUND(Q19*1.07,0)</f>
        <v>#REF!</v>
      </c>
      <c r="S19" s="60" t="e">
        <f t="shared" si="39"/>
        <v>#REF!</v>
      </c>
      <c r="T19" s="37" t="e">
        <f t="shared" si="39"/>
        <v>#REF!</v>
      </c>
      <c r="U19" s="37" t="e">
        <f>ROUND(T19*1.0325,0)</f>
        <v>#REF!</v>
      </c>
      <c r="V19" s="37" t="e">
        <f t="shared" ref="V19:V48" si="40">ROUND(U19*1.04,0)</f>
        <v>#REF!</v>
      </c>
      <c r="W19" s="60" t="e">
        <f t="shared" ref="W19:W48" si="41">ROUND(V19*1.05,0)</f>
        <v>#REF!</v>
      </c>
      <c r="X19" s="60" t="e">
        <f t="shared" ref="X19:X48" si="42">ROUND(W19*1.07,0)</f>
        <v>#REF!</v>
      </c>
      <c r="Y19" s="60" t="e">
        <f t="shared" ref="Y19:Y28" si="43">ROUND(X19*0.95,0)</f>
        <v>#REF!</v>
      </c>
      <c r="Z19" s="60" t="e">
        <f>ROUND(Y19*0.85,0)</f>
        <v>#REF!</v>
      </c>
      <c r="AA19" s="37">
        <v>3701</v>
      </c>
    </row>
    <row r="20" spans="1:27" ht="15">
      <c r="A20" s="22" t="s">
        <v>210</v>
      </c>
      <c r="B20" s="23">
        <v>0.78</v>
      </c>
      <c r="C20" s="23">
        <v>1.2</v>
      </c>
      <c r="D20" s="24">
        <v>1773</v>
      </c>
      <c r="E20" s="21" t="e">
        <f>ROUND(PRODUCT(D20,#REF!),0)</f>
        <v>#REF!</v>
      </c>
      <c r="G20" s="29" t="e">
        <f t="shared" si="30"/>
        <v>#REF!</v>
      </c>
      <c r="H20" s="32" t="e">
        <f t="shared" si="31"/>
        <v>#REF!</v>
      </c>
      <c r="I20" s="34" t="e">
        <f t="shared" si="32"/>
        <v>#REF!</v>
      </c>
      <c r="J20" s="35" t="e">
        <f t="shared" si="33"/>
        <v>#REF!</v>
      </c>
      <c r="K20" s="37" t="e">
        <f t="shared" si="34"/>
        <v>#REF!</v>
      </c>
      <c r="M20" s="41" t="e">
        <f t="shared" si="35"/>
        <v>#REF!</v>
      </c>
      <c r="N20" s="54" t="e">
        <f t="shared" si="36"/>
        <v>#REF!</v>
      </c>
      <c r="O20" s="37" t="e">
        <f t="shared" si="37"/>
        <v>#REF!</v>
      </c>
      <c r="P20" s="37" t="e">
        <f t="shared" si="38"/>
        <v>#REF!</v>
      </c>
      <c r="Q20" s="37" t="e">
        <f t="shared" si="38"/>
        <v>#REF!</v>
      </c>
      <c r="R20" s="37" t="e">
        <f t="shared" si="39"/>
        <v>#REF!</v>
      </c>
      <c r="S20" s="60" t="e">
        <f t="shared" si="39"/>
        <v>#REF!</v>
      </c>
      <c r="T20" s="37" t="e">
        <f t="shared" si="39"/>
        <v>#REF!</v>
      </c>
      <c r="U20" s="37" t="e">
        <f t="shared" ref="U20:U48" si="44">ROUND(T20*1.0325,0)</f>
        <v>#REF!</v>
      </c>
      <c r="V20" s="37" t="e">
        <f t="shared" si="40"/>
        <v>#REF!</v>
      </c>
      <c r="W20" s="60" t="e">
        <f t="shared" si="41"/>
        <v>#REF!</v>
      </c>
      <c r="X20" s="60" t="e">
        <f t="shared" si="42"/>
        <v>#REF!</v>
      </c>
      <c r="Y20" s="60" t="e">
        <f t="shared" si="43"/>
        <v>#REF!</v>
      </c>
      <c r="Z20" s="60" t="e">
        <f t="shared" ref="Z20:Z44" si="45">ROUND(Y20*0.85,0)</f>
        <v>#REF!</v>
      </c>
      <c r="AA20" s="37">
        <v>4646</v>
      </c>
    </row>
    <row r="21" spans="1:27" ht="15">
      <c r="A21" s="22" t="s">
        <v>211</v>
      </c>
      <c r="B21" s="23">
        <v>0.7</v>
      </c>
      <c r="C21" s="23">
        <v>1.05</v>
      </c>
      <c r="D21" s="24">
        <v>1591</v>
      </c>
      <c r="E21" s="21" t="e">
        <f>ROUND(PRODUCT(D21,#REF!),0)</f>
        <v>#REF!</v>
      </c>
      <c r="G21" s="29" t="e">
        <f t="shared" si="30"/>
        <v>#REF!</v>
      </c>
      <c r="H21" s="32" t="e">
        <f t="shared" si="31"/>
        <v>#REF!</v>
      </c>
      <c r="I21" s="34" t="e">
        <f t="shared" si="32"/>
        <v>#REF!</v>
      </c>
      <c r="J21" s="35" t="e">
        <f t="shared" si="33"/>
        <v>#REF!</v>
      </c>
      <c r="K21" s="37" t="e">
        <f t="shared" si="34"/>
        <v>#REF!</v>
      </c>
      <c r="M21" s="41" t="e">
        <f t="shared" si="35"/>
        <v>#REF!</v>
      </c>
      <c r="N21" s="54" t="e">
        <f t="shared" si="36"/>
        <v>#REF!</v>
      </c>
      <c r="O21" s="37" t="e">
        <f t="shared" si="37"/>
        <v>#REF!</v>
      </c>
      <c r="P21" s="37" t="e">
        <f t="shared" si="38"/>
        <v>#REF!</v>
      </c>
      <c r="Q21" s="37" t="e">
        <f t="shared" si="38"/>
        <v>#REF!</v>
      </c>
      <c r="R21" s="37" t="e">
        <f t="shared" si="39"/>
        <v>#REF!</v>
      </c>
      <c r="S21" s="60" t="e">
        <f t="shared" si="39"/>
        <v>#REF!</v>
      </c>
      <c r="T21" s="37" t="e">
        <f t="shared" si="39"/>
        <v>#REF!</v>
      </c>
      <c r="U21" s="37" t="e">
        <f t="shared" si="44"/>
        <v>#REF!</v>
      </c>
      <c r="V21" s="37" t="e">
        <f t="shared" si="40"/>
        <v>#REF!</v>
      </c>
      <c r="W21" s="60" t="e">
        <f t="shared" si="41"/>
        <v>#REF!</v>
      </c>
      <c r="X21" s="60" t="e">
        <f t="shared" si="42"/>
        <v>#REF!</v>
      </c>
      <c r="Y21" s="60" t="e">
        <f t="shared" si="43"/>
        <v>#REF!</v>
      </c>
      <c r="Z21" s="60" t="e">
        <f t="shared" si="45"/>
        <v>#REF!</v>
      </c>
      <c r="AA21" s="37">
        <v>4054</v>
      </c>
    </row>
    <row r="22" spans="1:27" ht="15">
      <c r="A22" s="22" t="s">
        <v>212</v>
      </c>
      <c r="B22" s="23">
        <v>0.89</v>
      </c>
      <c r="C22" s="23">
        <v>1.34</v>
      </c>
      <c r="D22" s="24">
        <v>2023</v>
      </c>
      <c r="E22" s="21" t="e">
        <f>ROUND(PRODUCT(D22,#REF!),0)</f>
        <v>#REF!</v>
      </c>
      <c r="G22" s="29" t="e">
        <f t="shared" si="30"/>
        <v>#REF!</v>
      </c>
      <c r="H22" s="32" t="e">
        <f t="shared" si="31"/>
        <v>#REF!</v>
      </c>
      <c r="I22" s="34" t="e">
        <f t="shared" si="32"/>
        <v>#REF!</v>
      </c>
      <c r="J22" s="35" t="e">
        <f t="shared" si="33"/>
        <v>#REF!</v>
      </c>
      <c r="K22" s="37" t="e">
        <f t="shared" si="34"/>
        <v>#REF!</v>
      </c>
      <c r="M22" s="41" t="e">
        <f t="shared" si="35"/>
        <v>#REF!</v>
      </c>
      <c r="N22" s="54" t="e">
        <f t="shared" si="36"/>
        <v>#REF!</v>
      </c>
      <c r="O22" s="37" t="e">
        <f t="shared" si="37"/>
        <v>#REF!</v>
      </c>
      <c r="P22" s="37" t="e">
        <f t="shared" si="38"/>
        <v>#REF!</v>
      </c>
      <c r="Q22" s="37" t="e">
        <f t="shared" si="38"/>
        <v>#REF!</v>
      </c>
      <c r="R22" s="37" t="e">
        <f t="shared" si="39"/>
        <v>#REF!</v>
      </c>
      <c r="S22" s="60" t="e">
        <f t="shared" si="39"/>
        <v>#REF!</v>
      </c>
      <c r="T22" s="37" t="e">
        <f t="shared" si="39"/>
        <v>#REF!</v>
      </c>
      <c r="U22" s="37" t="e">
        <f t="shared" si="44"/>
        <v>#REF!</v>
      </c>
      <c r="V22" s="37" t="e">
        <f t="shared" si="40"/>
        <v>#REF!</v>
      </c>
      <c r="W22" s="60" t="e">
        <f t="shared" si="41"/>
        <v>#REF!</v>
      </c>
      <c r="X22" s="60" t="e">
        <f t="shared" si="42"/>
        <v>#REF!</v>
      </c>
      <c r="Y22" s="60" t="e">
        <f t="shared" si="43"/>
        <v>#REF!</v>
      </c>
      <c r="Z22" s="60" t="e">
        <f t="shared" si="45"/>
        <v>#REF!</v>
      </c>
      <c r="AA22" s="37">
        <v>4880</v>
      </c>
    </row>
    <row r="23" spans="1:27" ht="15">
      <c r="A23" s="22" t="s">
        <v>213</v>
      </c>
      <c r="B23" s="23">
        <v>0.78</v>
      </c>
      <c r="C23" s="23">
        <v>1.1599999999999999</v>
      </c>
      <c r="D23" s="24">
        <v>1714</v>
      </c>
      <c r="E23" s="21" t="e">
        <f>ROUND(PRODUCT(D23,#REF!),0)</f>
        <v>#REF!</v>
      </c>
      <c r="G23" s="29" t="e">
        <f t="shared" si="30"/>
        <v>#REF!</v>
      </c>
      <c r="H23" s="32" t="e">
        <f t="shared" si="31"/>
        <v>#REF!</v>
      </c>
      <c r="I23" s="34" t="e">
        <f t="shared" si="32"/>
        <v>#REF!</v>
      </c>
      <c r="J23" s="35" t="e">
        <f t="shared" si="33"/>
        <v>#REF!</v>
      </c>
      <c r="K23" s="37" t="e">
        <f t="shared" si="34"/>
        <v>#REF!</v>
      </c>
      <c r="M23" s="41" t="e">
        <f t="shared" si="35"/>
        <v>#REF!</v>
      </c>
      <c r="N23" s="54" t="e">
        <f t="shared" si="36"/>
        <v>#REF!</v>
      </c>
      <c r="O23" s="37" t="e">
        <f t="shared" si="37"/>
        <v>#REF!</v>
      </c>
      <c r="P23" s="37" t="e">
        <f t="shared" si="38"/>
        <v>#REF!</v>
      </c>
      <c r="Q23" s="37" t="e">
        <f t="shared" si="38"/>
        <v>#REF!</v>
      </c>
      <c r="R23" s="37" t="e">
        <f t="shared" si="39"/>
        <v>#REF!</v>
      </c>
      <c r="S23" s="60" t="e">
        <f t="shared" si="39"/>
        <v>#REF!</v>
      </c>
      <c r="T23" s="37" t="e">
        <f t="shared" si="39"/>
        <v>#REF!</v>
      </c>
      <c r="U23" s="37" t="e">
        <f t="shared" si="44"/>
        <v>#REF!</v>
      </c>
      <c r="V23" s="37" t="e">
        <f t="shared" si="40"/>
        <v>#REF!</v>
      </c>
      <c r="W23" s="60" t="e">
        <f t="shared" si="41"/>
        <v>#REF!</v>
      </c>
      <c r="X23" s="60" t="e">
        <f t="shared" si="42"/>
        <v>#REF!</v>
      </c>
      <c r="Y23" s="60" t="e">
        <f t="shared" si="43"/>
        <v>#REF!</v>
      </c>
      <c r="Z23" s="60" t="e">
        <f t="shared" si="45"/>
        <v>#REF!</v>
      </c>
      <c r="AA23" s="37">
        <v>4505</v>
      </c>
    </row>
    <row r="24" spans="1:27" ht="15">
      <c r="A24" s="22" t="s">
        <v>214</v>
      </c>
      <c r="B24" s="23">
        <v>0.98</v>
      </c>
      <c r="C24" s="23">
        <v>1.49</v>
      </c>
      <c r="D24" s="24">
        <v>2153</v>
      </c>
      <c r="E24" s="21" t="e">
        <f>ROUND(PRODUCT(D24,#REF!),0)</f>
        <v>#REF!</v>
      </c>
      <c r="G24" s="29" t="e">
        <f t="shared" si="30"/>
        <v>#REF!</v>
      </c>
      <c r="H24" s="32" t="e">
        <f t="shared" si="31"/>
        <v>#REF!</v>
      </c>
      <c r="I24" s="34" t="e">
        <f t="shared" si="32"/>
        <v>#REF!</v>
      </c>
      <c r="J24" s="35" t="e">
        <f t="shared" si="33"/>
        <v>#REF!</v>
      </c>
      <c r="K24" s="37" t="e">
        <f t="shared" si="34"/>
        <v>#REF!</v>
      </c>
      <c r="M24" s="41" t="e">
        <f t="shared" si="35"/>
        <v>#REF!</v>
      </c>
      <c r="N24" s="54" t="e">
        <f t="shared" si="36"/>
        <v>#REF!</v>
      </c>
      <c r="O24" s="37" t="e">
        <f t="shared" si="37"/>
        <v>#REF!</v>
      </c>
      <c r="P24" s="37" t="e">
        <f t="shared" si="38"/>
        <v>#REF!</v>
      </c>
      <c r="Q24" s="37" t="e">
        <f t="shared" si="38"/>
        <v>#REF!</v>
      </c>
      <c r="R24" s="37" t="e">
        <f t="shared" si="39"/>
        <v>#REF!</v>
      </c>
      <c r="S24" s="60" t="e">
        <f t="shared" si="39"/>
        <v>#REF!</v>
      </c>
      <c r="T24" s="37" t="e">
        <f t="shared" si="39"/>
        <v>#REF!</v>
      </c>
      <c r="U24" s="37" t="e">
        <f t="shared" si="44"/>
        <v>#REF!</v>
      </c>
      <c r="V24" s="37" t="e">
        <f t="shared" si="40"/>
        <v>#REF!</v>
      </c>
      <c r="W24" s="60" t="e">
        <f t="shared" si="41"/>
        <v>#REF!</v>
      </c>
      <c r="X24" s="60" t="e">
        <f t="shared" si="42"/>
        <v>#REF!</v>
      </c>
      <c r="Y24" s="60" t="e">
        <f t="shared" si="43"/>
        <v>#REF!</v>
      </c>
      <c r="Z24" s="60" t="e">
        <f t="shared" si="45"/>
        <v>#REF!</v>
      </c>
      <c r="AA24" s="37">
        <v>5611</v>
      </c>
    </row>
    <row r="25" spans="1:27" ht="15">
      <c r="A25" s="22" t="s">
        <v>215</v>
      </c>
      <c r="B25" s="23">
        <v>0.94</v>
      </c>
      <c r="C25" s="23">
        <v>1.39</v>
      </c>
      <c r="D25" s="24">
        <v>2101</v>
      </c>
      <c r="E25" s="21" t="e">
        <f>ROUND(PRODUCT(D25,#REF!),0)</f>
        <v>#REF!</v>
      </c>
      <c r="G25" s="29" t="e">
        <f t="shared" si="30"/>
        <v>#REF!</v>
      </c>
      <c r="H25" s="32" t="e">
        <f t="shared" si="31"/>
        <v>#REF!</v>
      </c>
      <c r="I25" s="34" t="e">
        <f t="shared" si="32"/>
        <v>#REF!</v>
      </c>
      <c r="J25" s="35" t="e">
        <f t="shared" si="33"/>
        <v>#REF!</v>
      </c>
      <c r="K25" s="37" t="e">
        <f t="shared" si="34"/>
        <v>#REF!</v>
      </c>
      <c r="M25" s="41" t="e">
        <f t="shared" si="35"/>
        <v>#REF!</v>
      </c>
      <c r="N25" s="54" t="e">
        <f t="shared" si="36"/>
        <v>#REF!</v>
      </c>
      <c r="O25" s="37" t="e">
        <f t="shared" si="37"/>
        <v>#REF!</v>
      </c>
      <c r="P25" s="37" t="e">
        <f t="shared" si="38"/>
        <v>#REF!</v>
      </c>
      <c r="Q25" s="37" t="e">
        <f t="shared" si="38"/>
        <v>#REF!</v>
      </c>
      <c r="R25" s="37" t="e">
        <f t="shared" si="39"/>
        <v>#REF!</v>
      </c>
      <c r="S25" s="60" t="e">
        <f t="shared" si="39"/>
        <v>#REF!</v>
      </c>
      <c r="T25" s="37" t="e">
        <f t="shared" si="39"/>
        <v>#REF!</v>
      </c>
      <c r="U25" s="37" t="e">
        <f t="shared" si="44"/>
        <v>#REF!</v>
      </c>
      <c r="V25" s="37" t="e">
        <f t="shared" si="40"/>
        <v>#REF!</v>
      </c>
      <c r="W25" s="60" t="e">
        <f t="shared" si="41"/>
        <v>#REF!</v>
      </c>
      <c r="X25" s="60" t="e">
        <f t="shared" si="42"/>
        <v>#REF!</v>
      </c>
      <c r="Y25" s="60" t="e">
        <f t="shared" si="43"/>
        <v>#REF!</v>
      </c>
      <c r="Z25" s="60" t="e">
        <f t="shared" si="45"/>
        <v>#REF!</v>
      </c>
      <c r="AA25" s="37">
        <v>5875</v>
      </c>
    </row>
    <row r="26" spans="1:27" ht="15">
      <c r="A26" s="22" t="s">
        <v>216</v>
      </c>
      <c r="B26" s="23">
        <v>1.18</v>
      </c>
      <c r="C26" s="23">
        <v>1.78</v>
      </c>
      <c r="D26" s="24">
        <v>2637</v>
      </c>
      <c r="E26" s="21" t="e">
        <f>ROUND(PRODUCT(D26,#REF!),0)</f>
        <v>#REF!</v>
      </c>
      <c r="G26" s="29" t="e">
        <f t="shared" si="30"/>
        <v>#REF!</v>
      </c>
      <c r="H26" s="32" t="e">
        <f t="shared" si="31"/>
        <v>#REF!</v>
      </c>
      <c r="I26" s="34" t="e">
        <f t="shared" si="32"/>
        <v>#REF!</v>
      </c>
      <c r="J26" s="35" t="e">
        <f t="shared" si="33"/>
        <v>#REF!</v>
      </c>
      <c r="K26" s="37" t="e">
        <f t="shared" si="34"/>
        <v>#REF!</v>
      </c>
      <c r="M26" s="41" t="e">
        <f t="shared" si="35"/>
        <v>#REF!</v>
      </c>
      <c r="N26" s="54" t="e">
        <f t="shared" si="36"/>
        <v>#REF!</v>
      </c>
      <c r="O26" s="37" t="e">
        <f t="shared" si="37"/>
        <v>#REF!</v>
      </c>
      <c r="P26" s="37" t="e">
        <f t="shared" si="38"/>
        <v>#REF!</v>
      </c>
      <c r="Q26" s="37" t="e">
        <f t="shared" si="38"/>
        <v>#REF!</v>
      </c>
      <c r="R26" s="37" t="e">
        <f t="shared" si="39"/>
        <v>#REF!</v>
      </c>
      <c r="S26" s="60" t="e">
        <f t="shared" si="39"/>
        <v>#REF!</v>
      </c>
      <c r="T26" s="37" t="e">
        <f t="shared" si="39"/>
        <v>#REF!</v>
      </c>
      <c r="U26" s="37" t="e">
        <f t="shared" si="44"/>
        <v>#REF!</v>
      </c>
      <c r="V26" s="37" t="e">
        <f t="shared" si="40"/>
        <v>#REF!</v>
      </c>
      <c r="W26" s="60" t="e">
        <f t="shared" si="41"/>
        <v>#REF!</v>
      </c>
      <c r="X26" s="60" t="e">
        <f t="shared" si="42"/>
        <v>#REF!</v>
      </c>
      <c r="Y26" s="60" t="e">
        <f t="shared" si="43"/>
        <v>#REF!</v>
      </c>
      <c r="Z26" s="60" t="e">
        <f t="shared" si="45"/>
        <v>#REF!</v>
      </c>
      <c r="AA26" s="37">
        <v>7037</v>
      </c>
    </row>
    <row r="27" spans="1:27" ht="15">
      <c r="A27" s="22" t="s">
        <v>217</v>
      </c>
      <c r="B27" s="23">
        <v>1.0900000000000001</v>
      </c>
      <c r="C27" s="23">
        <v>1.62</v>
      </c>
      <c r="D27" s="24">
        <v>2371</v>
      </c>
      <c r="E27" s="21" t="e">
        <f>ROUND(PRODUCT(D27,#REF!),0)</f>
        <v>#REF!</v>
      </c>
      <c r="G27" s="29" t="e">
        <f t="shared" si="30"/>
        <v>#REF!</v>
      </c>
      <c r="H27" s="32" t="e">
        <f t="shared" si="31"/>
        <v>#REF!</v>
      </c>
      <c r="I27" s="34" t="e">
        <f t="shared" si="32"/>
        <v>#REF!</v>
      </c>
      <c r="J27" s="35" t="e">
        <f t="shared" si="33"/>
        <v>#REF!</v>
      </c>
      <c r="K27" s="37" t="e">
        <f t="shared" si="34"/>
        <v>#REF!</v>
      </c>
      <c r="M27" s="41" t="e">
        <f t="shared" si="35"/>
        <v>#REF!</v>
      </c>
      <c r="N27" s="54" t="e">
        <f t="shared" si="36"/>
        <v>#REF!</v>
      </c>
      <c r="O27" s="37" t="e">
        <f t="shared" si="37"/>
        <v>#REF!</v>
      </c>
      <c r="P27" s="37" t="e">
        <f t="shared" si="38"/>
        <v>#REF!</v>
      </c>
      <c r="Q27" s="37" t="e">
        <f t="shared" si="38"/>
        <v>#REF!</v>
      </c>
      <c r="R27" s="37" t="e">
        <f t="shared" si="39"/>
        <v>#REF!</v>
      </c>
      <c r="S27" s="60" t="e">
        <f t="shared" si="39"/>
        <v>#REF!</v>
      </c>
      <c r="T27" s="37" t="e">
        <f t="shared" si="39"/>
        <v>#REF!</v>
      </c>
      <c r="U27" s="37" t="e">
        <f>ROUND(T27*1.065,0)</f>
        <v>#REF!</v>
      </c>
      <c r="V27" s="37" t="e">
        <f t="shared" si="40"/>
        <v>#REF!</v>
      </c>
      <c r="W27" s="60" t="e">
        <f t="shared" si="41"/>
        <v>#REF!</v>
      </c>
      <c r="X27" s="60" t="e">
        <f t="shared" si="42"/>
        <v>#REF!</v>
      </c>
      <c r="Y27" s="60" t="e">
        <f t="shared" si="43"/>
        <v>#REF!</v>
      </c>
      <c r="Z27" s="60" t="e">
        <f t="shared" si="45"/>
        <v>#REF!</v>
      </c>
      <c r="AA27" s="37">
        <v>6614</v>
      </c>
    </row>
    <row r="28" spans="1:27" ht="15">
      <c r="A28" s="22" t="s">
        <v>218</v>
      </c>
      <c r="B28" s="23">
        <v>1.37</v>
      </c>
      <c r="C28" s="23">
        <v>1.99</v>
      </c>
      <c r="D28" s="24">
        <v>2979</v>
      </c>
      <c r="E28" s="21" t="e">
        <f>ROUND(PRODUCT(D28,#REF!),0)</f>
        <v>#REF!</v>
      </c>
      <c r="G28" s="29" t="e">
        <f t="shared" si="30"/>
        <v>#REF!</v>
      </c>
      <c r="H28" s="32" t="e">
        <f t="shared" si="31"/>
        <v>#REF!</v>
      </c>
      <c r="I28" s="34" t="e">
        <f t="shared" si="32"/>
        <v>#REF!</v>
      </c>
      <c r="J28" s="35" t="e">
        <f t="shared" si="33"/>
        <v>#REF!</v>
      </c>
      <c r="K28" s="37" t="e">
        <f t="shared" si="34"/>
        <v>#REF!</v>
      </c>
      <c r="M28" s="41" t="e">
        <f t="shared" si="35"/>
        <v>#REF!</v>
      </c>
      <c r="N28" s="54" t="e">
        <f t="shared" si="36"/>
        <v>#REF!</v>
      </c>
      <c r="O28" s="37" t="e">
        <f t="shared" si="37"/>
        <v>#REF!</v>
      </c>
      <c r="P28" s="37" t="e">
        <f t="shared" si="38"/>
        <v>#REF!</v>
      </c>
      <c r="Q28" s="37" t="e">
        <f t="shared" si="38"/>
        <v>#REF!</v>
      </c>
      <c r="R28" s="37" t="e">
        <f t="shared" si="39"/>
        <v>#REF!</v>
      </c>
      <c r="S28" s="60" t="e">
        <f t="shared" si="39"/>
        <v>#REF!</v>
      </c>
      <c r="T28" s="37" t="e">
        <f t="shared" si="39"/>
        <v>#REF!</v>
      </c>
      <c r="U28" s="37" t="e">
        <f>ROUND(T28*1.065,0)</f>
        <v>#REF!</v>
      </c>
      <c r="V28" s="37" t="e">
        <f t="shared" si="40"/>
        <v>#REF!</v>
      </c>
      <c r="W28" s="60" t="e">
        <f t="shared" si="41"/>
        <v>#REF!</v>
      </c>
      <c r="X28" s="60" t="e">
        <f t="shared" si="42"/>
        <v>#REF!</v>
      </c>
      <c r="Y28" s="60" t="e">
        <f t="shared" si="43"/>
        <v>#REF!</v>
      </c>
      <c r="Z28" s="60" t="e">
        <f t="shared" si="45"/>
        <v>#REF!</v>
      </c>
      <c r="AA28" s="37">
        <v>8226</v>
      </c>
    </row>
    <row r="29" spans="1:27" ht="15">
      <c r="A29" s="22" t="s">
        <v>219</v>
      </c>
      <c r="B29" s="23">
        <v>1.18</v>
      </c>
      <c r="C29" s="23">
        <v>1.58</v>
      </c>
      <c r="D29" s="24"/>
      <c r="H29" s="32"/>
      <c r="I29" s="34"/>
      <c r="K29" s="37"/>
      <c r="M29" s="41"/>
      <c r="N29" s="54"/>
      <c r="O29" s="37"/>
      <c r="P29" s="37"/>
      <c r="Q29" s="37"/>
      <c r="R29" s="37"/>
      <c r="S29" s="60"/>
      <c r="T29" s="37"/>
      <c r="U29" s="37"/>
      <c r="V29" s="37"/>
      <c r="W29" s="60"/>
      <c r="X29" s="60"/>
      <c r="Y29" s="60"/>
      <c r="Z29" s="60"/>
      <c r="AA29" s="37">
        <v>7432</v>
      </c>
    </row>
    <row r="30" spans="1:27" ht="15">
      <c r="A30" s="22" t="s">
        <v>220</v>
      </c>
      <c r="B30" s="23">
        <v>1.48</v>
      </c>
      <c r="C30" s="23">
        <v>1.94</v>
      </c>
      <c r="D30" s="24"/>
      <c r="H30" s="32"/>
      <c r="I30" s="34"/>
      <c r="K30" s="37"/>
      <c r="M30" s="41"/>
      <c r="N30" s="54"/>
      <c r="O30" s="37"/>
      <c r="P30" s="37"/>
      <c r="Q30" s="37"/>
      <c r="R30" s="37"/>
      <c r="S30" s="60"/>
      <c r="T30" s="37"/>
      <c r="U30" s="37"/>
      <c r="V30" s="37"/>
      <c r="W30" s="60"/>
      <c r="X30" s="60"/>
      <c r="Y30" s="60"/>
      <c r="Z30" s="60"/>
      <c r="AA30" s="37">
        <v>9539</v>
      </c>
    </row>
    <row r="31" spans="1:27" ht="15">
      <c r="A31" s="22" t="s">
        <v>221</v>
      </c>
      <c r="B31" s="23">
        <v>1.26</v>
      </c>
      <c r="C31" s="23">
        <v>1.73</v>
      </c>
      <c r="D31" s="24">
        <v>2785</v>
      </c>
      <c r="E31" s="21" t="e">
        <f>ROUND(PRODUCT(D31,#REF!),0)</f>
        <v>#REF!</v>
      </c>
      <c r="G31" s="29" t="e">
        <f t="shared" ref="G31:G48" si="46">ROUND(PRODUCT(E31,$F$3),0)</f>
        <v>#REF!</v>
      </c>
      <c r="H31" s="32" t="e">
        <f t="shared" si="31"/>
        <v>#REF!</v>
      </c>
      <c r="I31" s="34" t="e">
        <f t="shared" si="32"/>
        <v>#REF!</v>
      </c>
      <c r="J31" s="35" t="e">
        <f t="shared" si="33"/>
        <v>#REF!</v>
      </c>
      <c r="K31" s="37" t="e">
        <f t="shared" si="34"/>
        <v>#REF!</v>
      </c>
      <c r="M31" s="41" t="e">
        <f t="shared" ref="M31:M48" si="47">K31</f>
        <v>#REF!</v>
      </c>
      <c r="N31" s="54" t="e">
        <f t="shared" ref="N31:N48" si="48">L31+ROUND(M31*1.05,0)</f>
        <v>#REF!</v>
      </c>
      <c r="O31" s="37" t="e">
        <f t="shared" si="37"/>
        <v>#REF!</v>
      </c>
      <c r="P31" s="37" t="e">
        <f t="shared" ref="P31:Q48" si="49">O31</f>
        <v>#REF!</v>
      </c>
      <c r="Q31" s="37" t="e">
        <f t="shared" si="49"/>
        <v>#REF!</v>
      </c>
      <c r="R31" s="37" t="e">
        <f t="shared" ref="R31:T48" si="50">ROUND(Q31*1.07,0)</f>
        <v>#REF!</v>
      </c>
      <c r="S31" s="60" t="e">
        <f t="shared" si="50"/>
        <v>#REF!</v>
      </c>
      <c r="T31" s="37" t="e">
        <f t="shared" si="50"/>
        <v>#REF!</v>
      </c>
      <c r="U31" s="37" t="e">
        <f t="shared" si="44"/>
        <v>#REF!</v>
      </c>
      <c r="V31" s="37" t="e">
        <f t="shared" si="40"/>
        <v>#REF!</v>
      </c>
      <c r="W31" s="60" t="e">
        <f t="shared" si="41"/>
        <v>#REF!</v>
      </c>
      <c r="X31" s="60" t="e">
        <f t="shared" si="42"/>
        <v>#REF!</v>
      </c>
      <c r="Y31" s="60" t="e">
        <f t="shared" ref="Y31:Y48" si="51">ROUND(X31*0.95,0)</f>
        <v>#REF!</v>
      </c>
      <c r="Z31" s="60" t="e">
        <f t="shared" si="45"/>
        <v>#REF!</v>
      </c>
      <c r="AA31" s="37">
        <v>7926</v>
      </c>
    </row>
    <row r="32" spans="1:27" ht="15">
      <c r="A32" s="22" t="s">
        <v>222</v>
      </c>
      <c r="B32" s="23">
        <v>1.57</v>
      </c>
      <c r="C32" s="23">
        <v>2.37</v>
      </c>
      <c r="D32" s="24">
        <v>3610</v>
      </c>
      <c r="E32" s="21" t="e">
        <f>ROUND(PRODUCT(D32,#REF!),0)</f>
        <v>#REF!</v>
      </c>
      <c r="G32" s="29" t="e">
        <f t="shared" si="46"/>
        <v>#REF!</v>
      </c>
      <c r="H32" s="32" t="e">
        <f t="shared" si="31"/>
        <v>#REF!</v>
      </c>
      <c r="I32" s="34" t="e">
        <f t="shared" si="32"/>
        <v>#REF!</v>
      </c>
      <c r="J32" s="35" t="e">
        <f t="shared" si="33"/>
        <v>#REF!</v>
      </c>
      <c r="K32" s="37" t="e">
        <f t="shared" si="34"/>
        <v>#REF!</v>
      </c>
      <c r="M32" s="41" t="e">
        <f t="shared" si="47"/>
        <v>#REF!</v>
      </c>
      <c r="N32" s="54" t="e">
        <f t="shared" si="48"/>
        <v>#REF!</v>
      </c>
      <c r="O32" s="37" t="e">
        <f t="shared" si="37"/>
        <v>#REF!</v>
      </c>
      <c r="P32" s="37" t="e">
        <f t="shared" si="49"/>
        <v>#REF!</v>
      </c>
      <c r="Q32" s="37" t="e">
        <f t="shared" si="49"/>
        <v>#REF!</v>
      </c>
      <c r="R32" s="37" t="e">
        <f t="shared" si="50"/>
        <v>#REF!</v>
      </c>
      <c r="S32" s="60" t="e">
        <f t="shared" si="50"/>
        <v>#REF!</v>
      </c>
      <c r="T32" s="37" t="e">
        <f t="shared" si="50"/>
        <v>#REF!</v>
      </c>
      <c r="U32" s="37" t="e">
        <f t="shared" si="44"/>
        <v>#REF!</v>
      </c>
      <c r="V32" s="37" t="e">
        <f t="shared" si="40"/>
        <v>#REF!</v>
      </c>
      <c r="W32" s="60" t="e">
        <f t="shared" si="41"/>
        <v>#REF!</v>
      </c>
      <c r="X32" s="60" t="e">
        <f t="shared" si="42"/>
        <v>#REF!</v>
      </c>
      <c r="Y32" s="60" t="e">
        <f t="shared" si="51"/>
        <v>#REF!</v>
      </c>
      <c r="Z32" s="60" t="e">
        <f t="shared" si="45"/>
        <v>#REF!</v>
      </c>
      <c r="AA32" s="37">
        <v>10178</v>
      </c>
    </row>
    <row r="33" spans="1:27" ht="15">
      <c r="A33" s="22" t="s">
        <v>223</v>
      </c>
      <c r="B33" s="23">
        <v>1.33</v>
      </c>
      <c r="C33" s="23">
        <v>1.83</v>
      </c>
      <c r="D33" s="24">
        <v>2987</v>
      </c>
      <c r="E33" s="21" t="e">
        <f>ROUND(PRODUCT(D33,#REF!),0)</f>
        <v>#REF!</v>
      </c>
      <c r="G33" s="29" t="e">
        <f t="shared" si="46"/>
        <v>#REF!</v>
      </c>
      <c r="H33" s="32" t="e">
        <f t="shared" si="31"/>
        <v>#REF!</v>
      </c>
      <c r="I33" s="34" t="e">
        <f t="shared" si="32"/>
        <v>#REF!</v>
      </c>
      <c r="J33" s="35" t="e">
        <f t="shared" si="33"/>
        <v>#REF!</v>
      </c>
      <c r="K33" s="37" t="e">
        <f t="shared" si="34"/>
        <v>#REF!</v>
      </c>
      <c r="M33" s="41" t="e">
        <f t="shared" si="47"/>
        <v>#REF!</v>
      </c>
      <c r="N33" s="54" t="e">
        <f t="shared" si="48"/>
        <v>#REF!</v>
      </c>
      <c r="O33" s="37" t="e">
        <f t="shared" si="37"/>
        <v>#REF!</v>
      </c>
      <c r="P33" s="37" t="e">
        <f t="shared" si="49"/>
        <v>#REF!</v>
      </c>
      <c r="Q33" s="37" t="e">
        <f t="shared" si="49"/>
        <v>#REF!</v>
      </c>
      <c r="R33" s="37" t="e">
        <f t="shared" si="50"/>
        <v>#REF!</v>
      </c>
      <c r="S33" s="60" t="e">
        <f t="shared" si="50"/>
        <v>#REF!</v>
      </c>
      <c r="T33" s="37" t="e">
        <f t="shared" si="50"/>
        <v>#REF!</v>
      </c>
      <c r="U33" s="37" t="e">
        <f t="shared" si="44"/>
        <v>#REF!</v>
      </c>
      <c r="V33" s="37" t="e">
        <f t="shared" si="40"/>
        <v>#REF!</v>
      </c>
      <c r="W33" s="60" t="e">
        <f t="shared" si="41"/>
        <v>#REF!</v>
      </c>
      <c r="X33" s="60" t="e">
        <f t="shared" si="42"/>
        <v>#REF!</v>
      </c>
      <c r="Y33" s="60" t="e">
        <f t="shared" si="51"/>
        <v>#REF!</v>
      </c>
      <c r="Z33" s="60" t="e">
        <f t="shared" si="45"/>
        <v>#REF!</v>
      </c>
      <c r="AA33" s="37">
        <v>8470</v>
      </c>
    </row>
    <row r="34" spans="1:27" ht="15">
      <c r="A34" s="22" t="s">
        <v>224</v>
      </c>
      <c r="B34" s="23">
        <v>1.67</v>
      </c>
      <c r="C34" s="23">
        <v>2.5099999999999998</v>
      </c>
      <c r="D34" s="24">
        <v>3900</v>
      </c>
      <c r="E34" s="21" t="e">
        <f>ROUND(PRODUCT(D34,#REF!),0)</f>
        <v>#REF!</v>
      </c>
      <c r="G34" s="29" t="e">
        <f t="shared" si="46"/>
        <v>#REF!</v>
      </c>
      <c r="H34" s="32" t="e">
        <f t="shared" si="31"/>
        <v>#REF!</v>
      </c>
      <c r="I34" s="34" t="e">
        <f t="shared" si="32"/>
        <v>#REF!</v>
      </c>
      <c r="J34" s="35" t="e">
        <f t="shared" si="33"/>
        <v>#REF!</v>
      </c>
      <c r="K34" s="37" t="e">
        <f t="shared" si="34"/>
        <v>#REF!</v>
      </c>
      <c r="M34" s="41" t="e">
        <f t="shared" si="47"/>
        <v>#REF!</v>
      </c>
      <c r="N34" s="54" t="e">
        <f t="shared" si="48"/>
        <v>#REF!</v>
      </c>
      <c r="O34" s="37" t="e">
        <f t="shared" si="37"/>
        <v>#REF!</v>
      </c>
      <c r="P34" s="37" t="e">
        <f t="shared" si="49"/>
        <v>#REF!</v>
      </c>
      <c r="Q34" s="37" t="e">
        <f t="shared" si="49"/>
        <v>#REF!</v>
      </c>
      <c r="R34" s="37" t="e">
        <f t="shared" si="50"/>
        <v>#REF!</v>
      </c>
      <c r="S34" s="60" t="e">
        <f t="shared" si="50"/>
        <v>#REF!</v>
      </c>
      <c r="T34" s="37" t="e">
        <f t="shared" si="50"/>
        <v>#REF!</v>
      </c>
      <c r="U34" s="37" t="e">
        <f t="shared" si="44"/>
        <v>#REF!</v>
      </c>
      <c r="V34" s="37" t="e">
        <f t="shared" si="40"/>
        <v>#REF!</v>
      </c>
      <c r="W34" s="60" t="e">
        <f t="shared" si="41"/>
        <v>#REF!</v>
      </c>
      <c r="X34" s="60" t="e">
        <f t="shared" si="42"/>
        <v>#REF!</v>
      </c>
      <c r="Y34" s="60" t="e">
        <f t="shared" si="51"/>
        <v>#REF!</v>
      </c>
      <c r="Z34" s="60" t="e">
        <f t="shared" si="45"/>
        <v>#REF!</v>
      </c>
      <c r="AA34" s="37">
        <v>10618</v>
      </c>
    </row>
    <row r="35" spans="1:27" ht="15">
      <c r="A35" s="22" t="s">
        <v>225</v>
      </c>
      <c r="B35" s="23">
        <v>1.41</v>
      </c>
      <c r="C35" s="23">
        <v>1.95</v>
      </c>
      <c r="D35" s="24"/>
      <c r="E35" s="21">
        <v>3733</v>
      </c>
      <c r="G35" s="29">
        <f t="shared" si="46"/>
        <v>3882</v>
      </c>
      <c r="H35" s="32">
        <f t="shared" si="31"/>
        <v>4076</v>
      </c>
      <c r="I35" s="34">
        <f t="shared" si="32"/>
        <v>4076</v>
      </c>
      <c r="J35" s="35">
        <f t="shared" si="33"/>
        <v>4239</v>
      </c>
      <c r="K35" s="37">
        <f t="shared" si="34"/>
        <v>4536</v>
      </c>
      <c r="M35" s="41">
        <f t="shared" si="47"/>
        <v>4536</v>
      </c>
      <c r="N35" s="54">
        <f t="shared" si="48"/>
        <v>4763</v>
      </c>
      <c r="O35" s="37">
        <f t="shared" si="37"/>
        <v>4906</v>
      </c>
      <c r="P35" s="37">
        <f t="shared" si="49"/>
        <v>4906</v>
      </c>
      <c r="Q35" s="37">
        <f t="shared" si="49"/>
        <v>4906</v>
      </c>
      <c r="R35" s="37">
        <f t="shared" si="50"/>
        <v>5249</v>
      </c>
      <c r="S35" s="60">
        <f t="shared" si="50"/>
        <v>5616</v>
      </c>
      <c r="T35" s="37">
        <f t="shared" si="50"/>
        <v>6009</v>
      </c>
      <c r="U35" s="37">
        <f t="shared" si="44"/>
        <v>6204</v>
      </c>
      <c r="V35" s="37">
        <f t="shared" si="40"/>
        <v>6452</v>
      </c>
      <c r="W35" s="60">
        <f t="shared" si="41"/>
        <v>6775</v>
      </c>
      <c r="X35" s="60">
        <f t="shared" si="42"/>
        <v>7249</v>
      </c>
      <c r="Y35" s="60">
        <f t="shared" si="51"/>
        <v>6887</v>
      </c>
      <c r="Z35" s="60">
        <f t="shared" si="45"/>
        <v>5854</v>
      </c>
      <c r="AA35" s="37">
        <v>8522</v>
      </c>
    </row>
    <row r="36" spans="1:27" ht="15">
      <c r="A36" s="22" t="s">
        <v>226</v>
      </c>
      <c r="B36" s="23">
        <v>1.76</v>
      </c>
      <c r="C36" s="23">
        <v>2.65</v>
      </c>
      <c r="D36" s="24"/>
      <c r="E36" s="21">
        <v>4659</v>
      </c>
      <c r="G36" s="29">
        <f t="shared" si="46"/>
        <v>4845</v>
      </c>
      <c r="H36" s="32">
        <f t="shared" si="31"/>
        <v>5087</v>
      </c>
      <c r="I36" s="34">
        <f t="shared" si="32"/>
        <v>5087</v>
      </c>
      <c r="J36" s="35">
        <f t="shared" si="33"/>
        <v>5290</v>
      </c>
      <c r="K36" s="37">
        <f t="shared" si="34"/>
        <v>5660</v>
      </c>
      <c r="M36" s="41">
        <f t="shared" si="47"/>
        <v>5660</v>
      </c>
      <c r="N36" s="54">
        <f t="shared" si="48"/>
        <v>5943</v>
      </c>
      <c r="O36" s="37">
        <f t="shared" si="37"/>
        <v>6121</v>
      </c>
      <c r="P36" s="37">
        <f t="shared" si="49"/>
        <v>6121</v>
      </c>
      <c r="Q36" s="37">
        <f t="shared" si="49"/>
        <v>6121</v>
      </c>
      <c r="R36" s="37">
        <f t="shared" si="50"/>
        <v>6549</v>
      </c>
      <c r="S36" s="60">
        <f t="shared" si="50"/>
        <v>7007</v>
      </c>
      <c r="T36" s="37">
        <f t="shared" si="50"/>
        <v>7497</v>
      </c>
      <c r="U36" s="37">
        <f t="shared" si="44"/>
        <v>7741</v>
      </c>
      <c r="V36" s="37">
        <f t="shared" si="40"/>
        <v>8051</v>
      </c>
      <c r="W36" s="60">
        <f t="shared" si="41"/>
        <v>8454</v>
      </c>
      <c r="X36" s="60">
        <f t="shared" si="42"/>
        <v>9046</v>
      </c>
      <c r="Y36" s="60">
        <f t="shared" si="51"/>
        <v>8594</v>
      </c>
      <c r="Z36" s="60">
        <f t="shared" si="45"/>
        <v>7305</v>
      </c>
      <c r="AA36" s="37">
        <v>11036</v>
      </c>
    </row>
    <row r="37" spans="1:27" ht="15">
      <c r="A37" s="22" t="s">
        <v>227</v>
      </c>
      <c r="B37" s="23">
        <v>1.48</v>
      </c>
      <c r="C37" s="23">
        <v>2.1800000000000002</v>
      </c>
      <c r="D37" s="24"/>
      <c r="E37" s="21">
        <v>4063</v>
      </c>
      <c r="G37" s="29">
        <f t="shared" si="46"/>
        <v>4226</v>
      </c>
      <c r="H37" s="32">
        <f t="shared" si="31"/>
        <v>4437</v>
      </c>
      <c r="I37" s="34">
        <f t="shared" si="32"/>
        <v>4437</v>
      </c>
      <c r="J37" s="35">
        <f t="shared" si="33"/>
        <v>4614</v>
      </c>
      <c r="K37" s="37">
        <f t="shared" si="34"/>
        <v>4937</v>
      </c>
      <c r="M37" s="41">
        <f t="shared" si="47"/>
        <v>4937</v>
      </c>
      <c r="N37" s="54">
        <f t="shared" si="48"/>
        <v>5184</v>
      </c>
      <c r="O37" s="37">
        <f t="shared" si="37"/>
        <v>5340</v>
      </c>
      <c r="P37" s="37">
        <f t="shared" si="49"/>
        <v>5340</v>
      </c>
      <c r="Q37" s="37">
        <f t="shared" si="49"/>
        <v>5340</v>
      </c>
      <c r="R37" s="37">
        <f t="shared" si="50"/>
        <v>5714</v>
      </c>
      <c r="S37" s="60">
        <f t="shared" si="50"/>
        <v>6114</v>
      </c>
      <c r="T37" s="37">
        <f t="shared" si="50"/>
        <v>6542</v>
      </c>
      <c r="U37" s="37">
        <f t="shared" si="44"/>
        <v>6755</v>
      </c>
      <c r="V37" s="37">
        <f t="shared" si="40"/>
        <v>7025</v>
      </c>
      <c r="W37" s="60">
        <f t="shared" si="41"/>
        <v>7376</v>
      </c>
      <c r="X37" s="60">
        <f t="shared" si="42"/>
        <v>7892</v>
      </c>
      <c r="Y37" s="60">
        <f t="shared" si="51"/>
        <v>7497</v>
      </c>
      <c r="Z37" s="60">
        <f t="shared" si="45"/>
        <v>6372</v>
      </c>
      <c r="AA37" s="37">
        <v>8660</v>
      </c>
    </row>
    <row r="38" spans="1:27" ht="15">
      <c r="A38" s="22" t="s">
        <v>228</v>
      </c>
      <c r="B38" s="23">
        <v>1.85</v>
      </c>
      <c r="C38" s="23">
        <v>2.78</v>
      </c>
      <c r="D38" s="24">
        <v>4485</v>
      </c>
      <c r="E38" s="21" t="e">
        <f>ROUND(PRODUCT(D38,#REF!),0)</f>
        <v>#REF!</v>
      </c>
      <c r="G38" s="29" t="e">
        <f t="shared" si="46"/>
        <v>#REF!</v>
      </c>
      <c r="H38" s="32" t="e">
        <f t="shared" si="31"/>
        <v>#REF!</v>
      </c>
      <c r="I38" s="34" t="e">
        <f t="shared" si="32"/>
        <v>#REF!</v>
      </c>
      <c r="J38" s="35" t="e">
        <f t="shared" si="33"/>
        <v>#REF!</v>
      </c>
      <c r="K38" s="37" t="e">
        <f t="shared" si="34"/>
        <v>#REF!</v>
      </c>
      <c r="M38" s="41" t="e">
        <f t="shared" si="47"/>
        <v>#REF!</v>
      </c>
      <c r="N38" s="54" t="e">
        <f t="shared" si="48"/>
        <v>#REF!</v>
      </c>
      <c r="O38" s="37" t="e">
        <f t="shared" si="37"/>
        <v>#REF!</v>
      </c>
      <c r="P38" s="37" t="e">
        <f t="shared" si="49"/>
        <v>#REF!</v>
      </c>
      <c r="Q38" s="37" t="e">
        <f t="shared" si="49"/>
        <v>#REF!</v>
      </c>
      <c r="R38" s="37" t="e">
        <f t="shared" si="50"/>
        <v>#REF!</v>
      </c>
      <c r="S38" s="60" t="e">
        <f t="shared" si="50"/>
        <v>#REF!</v>
      </c>
      <c r="T38" s="37" t="e">
        <f t="shared" si="50"/>
        <v>#REF!</v>
      </c>
      <c r="U38" s="37" t="e">
        <f t="shared" si="44"/>
        <v>#REF!</v>
      </c>
      <c r="V38" s="37" t="e">
        <f t="shared" si="40"/>
        <v>#REF!</v>
      </c>
      <c r="W38" s="60" t="e">
        <f t="shared" si="41"/>
        <v>#REF!</v>
      </c>
      <c r="X38" s="60" t="e">
        <f t="shared" si="42"/>
        <v>#REF!</v>
      </c>
      <c r="Y38" s="60" t="e">
        <f t="shared" si="51"/>
        <v>#REF!</v>
      </c>
      <c r="Z38" s="60" t="e">
        <f t="shared" si="45"/>
        <v>#REF!</v>
      </c>
      <c r="AA38" s="37">
        <v>11574</v>
      </c>
    </row>
    <row r="39" spans="1:27" ht="15">
      <c r="A39" s="22" t="s">
        <v>229</v>
      </c>
      <c r="B39" s="23">
        <v>1.49</v>
      </c>
      <c r="C39" s="23">
        <v>2.19</v>
      </c>
      <c r="D39" s="24">
        <v>3586</v>
      </c>
      <c r="E39" s="21" t="e">
        <f>ROUND(PRODUCT(D39,#REF!),0)</f>
        <v>#REF!</v>
      </c>
      <c r="G39" s="29" t="e">
        <f t="shared" si="46"/>
        <v>#REF!</v>
      </c>
      <c r="H39" s="32" t="e">
        <f t="shared" si="31"/>
        <v>#REF!</v>
      </c>
      <c r="I39" s="34" t="e">
        <f t="shared" si="32"/>
        <v>#REF!</v>
      </c>
      <c r="J39" s="35" t="e">
        <f t="shared" si="33"/>
        <v>#REF!</v>
      </c>
      <c r="K39" s="37" t="e">
        <f t="shared" si="34"/>
        <v>#REF!</v>
      </c>
      <c r="M39" s="41" t="e">
        <f t="shared" si="47"/>
        <v>#REF!</v>
      </c>
      <c r="N39" s="54" t="e">
        <f t="shared" si="48"/>
        <v>#REF!</v>
      </c>
      <c r="O39" s="37" t="e">
        <f t="shared" si="37"/>
        <v>#REF!</v>
      </c>
      <c r="P39" s="37" t="e">
        <f t="shared" si="49"/>
        <v>#REF!</v>
      </c>
      <c r="Q39" s="37" t="e">
        <f t="shared" si="49"/>
        <v>#REF!</v>
      </c>
      <c r="R39" s="37" t="e">
        <f t="shared" si="50"/>
        <v>#REF!</v>
      </c>
      <c r="S39" s="60" t="e">
        <f t="shared" si="50"/>
        <v>#REF!</v>
      </c>
      <c r="T39" s="37" t="e">
        <f t="shared" si="50"/>
        <v>#REF!</v>
      </c>
      <c r="U39" s="37" t="e">
        <f t="shared" si="44"/>
        <v>#REF!</v>
      </c>
      <c r="V39" s="37" t="e">
        <f t="shared" si="40"/>
        <v>#REF!</v>
      </c>
      <c r="W39" s="60" t="e">
        <f t="shared" si="41"/>
        <v>#REF!</v>
      </c>
      <c r="X39" s="60" t="e">
        <f t="shared" si="42"/>
        <v>#REF!</v>
      </c>
      <c r="Y39" s="60" t="e">
        <f t="shared" si="51"/>
        <v>#REF!</v>
      </c>
      <c r="Z39" s="60" t="e">
        <f t="shared" si="45"/>
        <v>#REF!</v>
      </c>
      <c r="AA39" s="37">
        <v>9217</v>
      </c>
    </row>
    <row r="40" spans="1:27" ht="15">
      <c r="A40" s="22" t="s">
        <v>230</v>
      </c>
      <c r="B40" s="23">
        <v>1.86</v>
      </c>
      <c r="C40" s="23">
        <v>2.81</v>
      </c>
      <c r="D40" s="24">
        <v>4509</v>
      </c>
      <c r="E40" s="21" t="e">
        <f>ROUND(PRODUCT(D40,#REF!),0)</f>
        <v>#REF!</v>
      </c>
      <c r="G40" s="29" t="e">
        <f t="shared" si="46"/>
        <v>#REF!</v>
      </c>
      <c r="H40" s="32" t="e">
        <f t="shared" si="31"/>
        <v>#REF!</v>
      </c>
      <c r="I40" s="34" t="e">
        <f t="shared" si="32"/>
        <v>#REF!</v>
      </c>
      <c r="J40" s="35" t="e">
        <f t="shared" si="33"/>
        <v>#REF!</v>
      </c>
      <c r="K40" s="37" t="e">
        <f t="shared" si="34"/>
        <v>#REF!</v>
      </c>
      <c r="M40" s="41" t="e">
        <f t="shared" si="47"/>
        <v>#REF!</v>
      </c>
      <c r="N40" s="54" t="e">
        <f t="shared" si="48"/>
        <v>#REF!</v>
      </c>
      <c r="O40" s="37" t="e">
        <f t="shared" si="37"/>
        <v>#REF!</v>
      </c>
      <c r="P40" s="37" t="e">
        <f t="shared" si="49"/>
        <v>#REF!</v>
      </c>
      <c r="Q40" s="37" t="e">
        <f t="shared" si="49"/>
        <v>#REF!</v>
      </c>
      <c r="R40" s="37" t="e">
        <f t="shared" si="50"/>
        <v>#REF!</v>
      </c>
      <c r="S40" s="60" t="e">
        <f t="shared" si="50"/>
        <v>#REF!</v>
      </c>
      <c r="T40" s="37" t="e">
        <f t="shared" si="50"/>
        <v>#REF!</v>
      </c>
      <c r="U40" s="37" t="e">
        <f t="shared" si="44"/>
        <v>#REF!</v>
      </c>
      <c r="V40" s="37" t="e">
        <f t="shared" si="40"/>
        <v>#REF!</v>
      </c>
      <c r="W40" s="60" t="e">
        <f t="shared" si="41"/>
        <v>#REF!</v>
      </c>
      <c r="X40" s="60" t="e">
        <f t="shared" si="42"/>
        <v>#REF!</v>
      </c>
      <c r="Y40" s="60" t="e">
        <f t="shared" si="51"/>
        <v>#REF!</v>
      </c>
      <c r="Z40" s="60" t="e">
        <f t="shared" si="45"/>
        <v>#REF!</v>
      </c>
      <c r="AA40" s="37">
        <v>11874</v>
      </c>
    </row>
    <row r="41" spans="1:27" ht="15">
      <c r="A41" s="22" t="s">
        <v>231</v>
      </c>
      <c r="B41" s="23">
        <v>1.57</v>
      </c>
      <c r="C41" s="23">
        <v>2.2999999999999998</v>
      </c>
      <c r="D41" s="24">
        <v>3739</v>
      </c>
      <c r="E41" s="21" t="e">
        <f>ROUND(PRODUCT(D41,#REF!),0)</f>
        <v>#REF!</v>
      </c>
      <c r="G41" s="29" t="e">
        <f t="shared" si="46"/>
        <v>#REF!</v>
      </c>
      <c r="H41" s="32" t="e">
        <f t="shared" si="31"/>
        <v>#REF!</v>
      </c>
      <c r="I41" s="34" t="e">
        <f t="shared" si="32"/>
        <v>#REF!</v>
      </c>
      <c r="J41" s="35" t="e">
        <f t="shared" si="33"/>
        <v>#REF!</v>
      </c>
      <c r="K41" s="37" t="e">
        <f t="shared" si="34"/>
        <v>#REF!</v>
      </c>
      <c r="M41" s="41" t="e">
        <f t="shared" si="47"/>
        <v>#REF!</v>
      </c>
      <c r="N41" s="54" t="e">
        <f t="shared" si="48"/>
        <v>#REF!</v>
      </c>
      <c r="O41" s="37" t="e">
        <f t="shared" si="37"/>
        <v>#REF!</v>
      </c>
      <c r="P41" s="37" t="e">
        <f t="shared" si="49"/>
        <v>#REF!</v>
      </c>
      <c r="Q41" s="37" t="e">
        <f t="shared" si="49"/>
        <v>#REF!</v>
      </c>
      <c r="R41" s="37" t="e">
        <f t="shared" si="50"/>
        <v>#REF!</v>
      </c>
      <c r="S41" s="60" t="e">
        <f t="shared" si="50"/>
        <v>#REF!</v>
      </c>
      <c r="T41" s="37" t="e">
        <f t="shared" si="50"/>
        <v>#REF!</v>
      </c>
      <c r="U41" s="37" t="e">
        <f t="shared" si="44"/>
        <v>#REF!</v>
      </c>
      <c r="V41" s="37" t="e">
        <f t="shared" si="40"/>
        <v>#REF!</v>
      </c>
      <c r="W41" s="60" t="e">
        <f t="shared" si="41"/>
        <v>#REF!</v>
      </c>
      <c r="X41" s="60" t="e">
        <f t="shared" si="42"/>
        <v>#REF!</v>
      </c>
      <c r="Y41" s="60" t="e">
        <f t="shared" si="51"/>
        <v>#REF!</v>
      </c>
      <c r="Z41" s="60" t="e">
        <f t="shared" si="45"/>
        <v>#REF!</v>
      </c>
      <c r="AA41" s="37">
        <v>9667</v>
      </c>
    </row>
    <row r="42" spans="1:27" ht="15">
      <c r="A42" s="22" t="s">
        <v>232</v>
      </c>
      <c r="B42" s="23">
        <v>1.96</v>
      </c>
      <c r="C42" s="23">
        <v>2.95</v>
      </c>
      <c r="D42" s="24">
        <v>4822</v>
      </c>
      <c r="E42" s="21" t="e">
        <f>ROUND(PRODUCT(D42,#REF!),0)</f>
        <v>#REF!</v>
      </c>
      <c r="G42" s="29" t="e">
        <f t="shared" si="46"/>
        <v>#REF!</v>
      </c>
      <c r="H42" s="32" t="e">
        <f t="shared" si="31"/>
        <v>#REF!</v>
      </c>
      <c r="I42" s="34" t="e">
        <f t="shared" si="32"/>
        <v>#REF!</v>
      </c>
      <c r="J42" s="35" t="e">
        <f t="shared" si="33"/>
        <v>#REF!</v>
      </c>
      <c r="K42" s="37" t="e">
        <f t="shared" si="34"/>
        <v>#REF!</v>
      </c>
      <c r="M42" s="41" t="e">
        <f t="shared" si="47"/>
        <v>#REF!</v>
      </c>
      <c r="N42" s="54" t="e">
        <f t="shared" si="48"/>
        <v>#REF!</v>
      </c>
      <c r="O42" s="37" t="e">
        <f t="shared" si="37"/>
        <v>#REF!</v>
      </c>
      <c r="P42" s="37" t="e">
        <f t="shared" si="49"/>
        <v>#REF!</v>
      </c>
      <c r="Q42" s="37" t="e">
        <f t="shared" si="49"/>
        <v>#REF!</v>
      </c>
      <c r="R42" s="37" t="e">
        <f t="shared" si="50"/>
        <v>#REF!</v>
      </c>
      <c r="S42" s="60" t="e">
        <f t="shared" si="50"/>
        <v>#REF!</v>
      </c>
      <c r="T42" s="37" t="e">
        <f t="shared" si="50"/>
        <v>#REF!</v>
      </c>
      <c r="U42" s="37" t="e">
        <f t="shared" si="44"/>
        <v>#REF!</v>
      </c>
      <c r="V42" s="37" t="e">
        <f t="shared" si="40"/>
        <v>#REF!</v>
      </c>
      <c r="W42" s="60" t="e">
        <f t="shared" si="41"/>
        <v>#REF!</v>
      </c>
      <c r="X42" s="60" t="e">
        <f t="shared" si="42"/>
        <v>#REF!</v>
      </c>
      <c r="Y42" s="60" t="e">
        <f t="shared" si="51"/>
        <v>#REF!</v>
      </c>
      <c r="Z42" s="60" t="e">
        <f t="shared" si="45"/>
        <v>#REF!</v>
      </c>
      <c r="AA42" s="37">
        <v>12213</v>
      </c>
    </row>
    <row r="43" spans="1:27" ht="15">
      <c r="A43" s="22" t="s">
        <v>233</v>
      </c>
      <c r="B43" s="23">
        <v>1.65</v>
      </c>
      <c r="C43" s="23">
        <v>2.42</v>
      </c>
      <c r="D43" s="24">
        <v>4000</v>
      </c>
      <c r="E43" s="21" t="e">
        <f>ROUND(PRODUCT(D43,#REF!),0)</f>
        <v>#REF!</v>
      </c>
      <c r="G43" s="29" t="e">
        <f t="shared" si="46"/>
        <v>#REF!</v>
      </c>
      <c r="H43" s="32" t="e">
        <f t="shared" si="31"/>
        <v>#REF!</v>
      </c>
      <c r="I43" s="34" t="e">
        <f t="shared" si="32"/>
        <v>#REF!</v>
      </c>
      <c r="J43" s="35" t="e">
        <f t="shared" si="33"/>
        <v>#REF!</v>
      </c>
      <c r="K43" s="37" t="e">
        <f t="shared" si="34"/>
        <v>#REF!</v>
      </c>
      <c r="M43" s="41" t="e">
        <f t="shared" si="47"/>
        <v>#REF!</v>
      </c>
      <c r="N43" s="54" t="e">
        <f t="shared" si="48"/>
        <v>#REF!</v>
      </c>
      <c r="O43" s="37" t="e">
        <f t="shared" si="37"/>
        <v>#REF!</v>
      </c>
      <c r="P43" s="37" t="e">
        <f t="shared" si="49"/>
        <v>#REF!</v>
      </c>
      <c r="Q43" s="37" t="e">
        <f t="shared" si="49"/>
        <v>#REF!</v>
      </c>
      <c r="R43" s="37" t="e">
        <f t="shared" si="50"/>
        <v>#REF!</v>
      </c>
      <c r="S43" s="60" t="e">
        <f t="shared" si="50"/>
        <v>#REF!</v>
      </c>
      <c r="T43" s="37" t="e">
        <f t="shared" si="50"/>
        <v>#REF!</v>
      </c>
      <c r="U43" s="37" t="e">
        <f t="shared" si="44"/>
        <v>#REF!</v>
      </c>
      <c r="V43" s="37" t="e">
        <f t="shared" si="40"/>
        <v>#REF!</v>
      </c>
      <c r="W43" s="60" t="e">
        <f t="shared" si="41"/>
        <v>#REF!</v>
      </c>
      <c r="X43" s="60" t="e">
        <f t="shared" si="42"/>
        <v>#REF!</v>
      </c>
      <c r="Y43" s="60" t="e">
        <f t="shared" si="51"/>
        <v>#REF!</v>
      </c>
      <c r="Z43" s="60" t="e">
        <f t="shared" si="45"/>
        <v>#REF!</v>
      </c>
      <c r="AA43" s="37">
        <v>10102</v>
      </c>
    </row>
    <row r="44" spans="1:27" ht="15">
      <c r="A44" s="22" t="s">
        <v>234</v>
      </c>
      <c r="B44" s="23">
        <v>2.06</v>
      </c>
      <c r="C44" s="23">
        <v>3.1</v>
      </c>
      <c r="D44" s="24">
        <v>5178</v>
      </c>
      <c r="E44" s="21" t="e">
        <f>ROUND(PRODUCT(D44,#REF!),0)</f>
        <v>#REF!</v>
      </c>
      <c r="G44" s="29" t="e">
        <f t="shared" si="46"/>
        <v>#REF!</v>
      </c>
      <c r="H44" s="32" t="e">
        <f t="shared" si="31"/>
        <v>#REF!</v>
      </c>
      <c r="I44" s="34" t="e">
        <f t="shared" si="32"/>
        <v>#REF!</v>
      </c>
      <c r="J44" s="35" t="e">
        <f t="shared" si="33"/>
        <v>#REF!</v>
      </c>
      <c r="K44" s="37" t="e">
        <f t="shared" si="34"/>
        <v>#REF!</v>
      </c>
      <c r="M44" s="41" t="e">
        <f t="shared" si="47"/>
        <v>#REF!</v>
      </c>
      <c r="N44" s="54" t="e">
        <f t="shared" si="48"/>
        <v>#REF!</v>
      </c>
      <c r="O44" s="37" t="e">
        <f t="shared" si="37"/>
        <v>#REF!</v>
      </c>
      <c r="P44" s="37" t="e">
        <f t="shared" si="49"/>
        <v>#REF!</v>
      </c>
      <c r="Q44" s="37" t="e">
        <f t="shared" si="49"/>
        <v>#REF!</v>
      </c>
      <c r="R44" s="37" t="e">
        <f t="shared" si="50"/>
        <v>#REF!</v>
      </c>
      <c r="S44" s="60" t="e">
        <f t="shared" si="50"/>
        <v>#REF!</v>
      </c>
      <c r="T44" s="37" t="e">
        <f t="shared" si="50"/>
        <v>#REF!</v>
      </c>
      <c r="U44" s="37" t="e">
        <f t="shared" si="44"/>
        <v>#REF!</v>
      </c>
      <c r="V44" s="37" t="e">
        <f t="shared" si="40"/>
        <v>#REF!</v>
      </c>
      <c r="W44" s="60" t="e">
        <f t="shared" si="41"/>
        <v>#REF!</v>
      </c>
      <c r="X44" s="60" t="e">
        <f t="shared" si="42"/>
        <v>#REF!</v>
      </c>
      <c r="Y44" s="60" t="e">
        <f t="shared" si="51"/>
        <v>#REF!</v>
      </c>
      <c r="Z44" s="60" t="e">
        <f t="shared" si="45"/>
        <v>#REF!</v>
      </c>
      <c r="AA44" s="37">
        <v>12866</v>
      </c>
    </row>
    <row r="45" spans="1:27" ht="15">
      <c r="A45" s="22" t="s">
        <v>235</v>
      </c>
      <c r="B45" s="23">
        <v>1.88</v>
      </c>
      <c r="C45" s="23">
        <v>2.75</v>
      </c>
      <c r="D45" s="24">
        <v>5463</v>
      </c>
      <c r="E45" s="21" t="e">
        <f>ROUND(PRODUCT(D45,#REF!),0)</f>
        <v>#REF!</v>
      </c>
      <c r="G45" s="29" t="e">
        <f t="shared" si="46"/>
        <v>#REF!</v>
      </c>
      <c r="H45" s="32" t="e">
        <f t="shared" si="31"/>
        <v>#REF!</v>
      </c>
      <c r="I45" s="34" t="e">
        <f t="shared" si="32"/>
        <v>#REF!</v>
      </c>
      <c r="J45" s="35" t="e">
        <f t="shared" si="33"/>
        <v>#REF!</v>
      </c>
      <c r="K45" s="37" t="e">
        <f t="shared" si="34"/>
        <v>#REF!</v>
      </c>
      <c r="M45" s="41" t="e">
        <f t="shared" si="47"/>
        <v>#REF!</v>
      </c>
      <c r="N45" s="54" t="e">
        <f t="shared" si="48"/>
        <v>#REF!</v>
      </c>
      <c r="O45" s="37" t="e">
        <f t="shared" si="37"/>
        <v>#REF!</v>
      </c>
      <c r="P45" s="37" t="e">
        <f t="shared" si="49"/>
        <v>#REF!</v>
      </c>
      <c r="Q45" s="37" t="e">
        <f t="shared" si="49"/>
        <v>#REF!</v>
      </c>
      <c r="R45" s="37" t="e">
        <f t="shared" si="50"/>
        <v>#REF!</v>
      </c>
      <c r="S45" s="60" t="e">
        <f t="shared" si="50"/>
        <v>#REF!</v>
      </c>
      <c r="T45" s="37" t="e">
        <f t="shared" si="50"/>
        <v>#REF!</v>
      </c>
      <c r="U45" s="37" t="e">
        <f t="shared" si="44"/>
        <v>#REF!</v>
      </c>
      <c r="V45" s="37" t="e">
        <f t="shared" si="40"/>
        <v>#REF!</v>
      </c>
      <c r="W45" s="60" t="e">
        <f t="shared" si="41"/>
        <v>#REF!</v>
      </c>
      <c r="X45" s="60" t="e">
        <f t="shared" si="42"/>
        <v>#REF!</v>
      </c>
      <c r="Y45" s="60" t="e">
        <f t="shared" si="51"/>
        <v>#REF!</v>
      </c>
      <c r="Z45" s="60" t="e">
        <f>ROUND(Y45*0.8,0)</f>
        <v>#REF!</v>
      </c>
      <c r="AA45" s="37">
        <v>12848</v>
      </c>
    </row>
    <row r="46" spans="1:27" ht="15">
      <c r="A46" s="22" t="s">
        <v>236</v>
      </c>
      <c r="B46" s="23">
        <v>2.35</v>
      </c>
      <c r="C46" s="23">
        <v>3.53</v>
      </c>
      <c r="D46" s="24">
        <v>6202</v>
      </c>
      <c r="E46" s="21" t="e">
        <f>ROUND(PRODUCT(D46,#REF!),0)</f>
        <v>#REF!</v>
      </c>
      <c r="G46" s="29" t="e">
        <f t="shared" si="46"/>
        <v>#REF!</v>
      </c>
      <c r="H46" s="32" t="e">
        <f t="shared" si="31"/>
        <v>#REF!</v>
      </c>
      <c r="I46" s="34" t="e">
        <f t="shared" si="32"/>
        <v>#REF!</v>
      </c>
      <c r="J46" s="35" t="e">
        <f t="shared" si="33"/>
        <v>#REF!</v>
      </c>
      <c r="K46" s="37" t="e">
        <f t="shared" si="34"/>
        <v>#REF!</v>
      </c>
      <c r="M46" s="41" t="e">
        <f t="shared" si="47"/>
        <v>#REF!</v>
      </c>
      <c r="N46" s="54" t="e">
        <f t="shared" si="48"/>
        <v>#REF!</v>
      </c>
      <c r="O46" s="37" t="e">
        <f t="shared" si="37"/>
        <v>#REF!</v>
      </c>
      <c r="P46" s="37" t="e">
        <f t="shared" si="49"/>
        <v>#REF!</v>
      </c>
      <c r="Q46" s="37" t="e">
        <f t="shared" si="49"/>
        <v>#REF!</v>
      </c>
      <c r="R46" s="37" t="e">
        <f t="shared" si="50"/>
        <v>#REF!</v>
      </c>
      <c r="S46" s="60" t="e">
        <f t="shared" si="50"/>
        <v>#REF!</v>
      </c>
      <c r="T46" s="37" t="e">
        <f t="shared" si="50"/>
        <v>#REF!</v>
      </c>
      <c r="U46" s="37" t="e">
        <f t="shared" si="44"/>
        <v>#REF!</v>
      </c>
      <c r="V46" s="37" t="e">
        <f t="shared" si="40"/>
        <v>#REF!</v>
      </c>
      <c r="W46" s="60" t="e">
        <f t="shared" si="41"/>
        <v>#REF!</v>
      </c>
      <c r="X46" s="60" t="e">
        <f t="shared" si="42"/>
        <v>#REF!</v>
      </c>
      <c r="Y46" s="60" t="e">
        <f t="shared" si="51"/>
        <v>#REF!</v>
      </c>
      <c r="Z46" s="60" t="e">
        <f>ROUND(Y46*0.8,0)</f>
        <v>#REF!</v>
      </c>
      <c r="AA46" s="37">
        <v>16099</v>
      </c>
    </row>
    <row r="47" spans="1:27" ht="15">
      <c r="A47" s="22" t="s">
        <v>237</v>
      </c>
      <c r="B47" s="23">
        <v>1.94</v>
      </c>
      <c r="C47" s="23">
        <v>2.62</v>
      </c>
      <c r="D47" s="24">
        <v>7864</v>
      </c>
      <c r="E47" s="21" t="e">
        <f>ROUND(PRODUCT(D47,#REF!),0)</f>
        <v>#REF!</v>
      </c>
      <c r="G47" s="29" t="e">
        <f t="shared" si="46"/>
        <v>#REF!</v>
      </c>
      <c r="H47" s="32" t="e">
        <f t="shared" si="31"/>
        <v>#REF!</v>
      </c>
      <c r="I47" s="34" t="e">
        <f t="shared" si="32"/>
        <v>#REF!</v>
      </c>
      <c r="J47" s="35" t="e">
        <f t="shared" si="33"/>
        <v>#REF!</v>
      </c>
      <c r="K47" s="37" t="e">
        <f t="shared" si="34"/>
        <v>#REF!</v>
      </c>
      <c r="M47" s="41" t="e">
        <f t="shared" si="47"/>
        <v>#REF!</v>
      </c>
      <c r="N47" s="54" t="e">
        <f t="shared" si="48"/>
        <v>#REF!</v>
      </c>
      <c r="O47" s="37" t="e">
        <f t="shared" si="37"/>
        <v>#REF!</v>
      </c>
      <c r="P47" s="37" t="e">
        <f t="shared" si="49"/>
        <v>#REF!</v>
      </c>
      <c r="Q47" s="37" t="e">
        <f t="shared" si="49"/>
        <v>#REF!</v>
      </c>
      <c r="R47" s="37" t="e">
        <f t="shared" si="50"/>
        <v>#REF!</v>
      </c>
      <c r="S47" s="60" t="e">
        <f t="shared" si="50"/>
        <v>#REF!</v>
      </c>
      <c r="T47" s="37" t="e">
        <f t="shared" si="50"/>
        <v>#REF!</v>
      </c>
      <c r="U47" s="37" t="e">
        <f t="shared" si="44"/>
        <v>#REF!</v>
      </c>
      <c r="V47" s="37" t="e">
        <f t="shared" si="40"/>
        <v>#REF!</v>
      </c>
      <c r="W47" s="60" t="e">
        <f t="shared" si="41"/>
        <v>#REF!</v>
      </c>
      <c r="X47" s="60" t="e">
        <f t="shared" si="42"/>
        <v>#REF!</v>
      </c>
      <c r="Y47" s="60" t="e">
        <f t="shared" si="51"/>
        <v>#REF!</v>
      </c>
      <c r="Z47" s="60" t="e">
        <f>ROUND(Y47*0.8,0)</f>
        <v>#REF!</v>
      </c>
      <c r="AA47" s="37">
        <v>17235</v>
      </c>
    </row>
    <row r="48" spans="1:27" ht="15">
      <c r="A48" s="22" t="s">
        <v>238</v>
      </c>
      <c r="B48" s="23">
        <v>2.35</v>
      </c>
      <c r="C48" s="23">
        <v>3.17</v>
      </c>
      <c r="D48" s="24">
        <v>9526</v>
      </c>
      <c r="E48" s="21" t="e">
        <f>ROUND(PRODUCT(D48,#REF!),0)</f>
        <v>#REF!</v>
      </c>
      <c r="G48" s="29" t="e">
        <f t="shared" si="46"/>
        <v>#REF!</v>
      </c>
      <c r="H48" s="32" t="e">
        <f t="shared" si="31"/>
        <v>#REF!</v>
      </c>
      <c r="I48" s="34" t="e">
        <f t="shared" si="32"/>
        <v>#REF!</v>
      </c>
      <c r="J48" s="35" t="e">
        <f t="shared" si="33"/>
        <v>#REF!</v>
      </c>
      <c r="K48" s="37" t="e">
        <f t="shared" si="34"/>
        <v>#REF!</v>
      </c>
      <c r="M48" s="41" t="e">
        <f t="shared" si="47"/>
        <v>#REF!</v>
      </c>
      <c r="N48" s="54" t="e">
        <f t="shared" si="48"/>
        <v>#REF!</v>
      </c>
      <c r="O48" s="37" t="e">
        <f t="shared" si="37"/>
        <v>#REF!</v>
      </c>
      <c r="P48" s="37" t="e">
        <f t="shared" si="49"/>
        <v>#REF!</v>
      </c>
      <c r="Q48" s="37" t="e">
        <f t="shared" si="49"/>
        <v>#REF!</v>
      </c>
      <c r="R48" s="37" t="e">
        <f t="shared" si="50"/>
        <v>#REF!</v>
      </c>
      <c r="S48" s="60" t="e">
        <f t="shared" si="50"/>
        <v>#REF!</v>
      </c>
      <c r="T48" s="37" t="e">
        <f t="shared" si="50"/>
        <v>#REF!</v>
      </c>
      <c r="U48" s="37" t="e">
        <f t="shared" si="44"/>
        <v>#REF!</v>
      </c>
      <c r="V48" s="37" t="e">
        <f t="shared" si="40"/>
        <v>#REF!</v>
      </c>
      <c r="W48" s="60" t="e">
        <f t="shared" si="41"/>
        <v>#REF!</v>
      </c>
      <c r="X48" s="60" t="e">
        <f t="shared" si="42"/>
        <v>#REF!</v>
      </c>
      <c r="Y48" s="60" t="e">
        <f t="shared" si="51"/>
        <v>#REF!</v>
      </c>
      <c r="Z48" s="60" t="e">
        <f>ROUND(Y48*0.8,0)</f>
        <v>#REF!</v>
      </c>
      <c r="AA48" s="37">
        <v>20959</v>
      </c>
    </row>
    <row r="49" spans="1:28" s="119" customFormat="1" ht="15">
      <c r="A49" s="68"/>
      <c r="B49" s="69"/>
      <c r="C49" s="69"/>
      <c r="D49" s="70"/>
      <c r="E49" s="21"/>
      <c r="G49" s="29"/>
      <c r="H49" s="32"/>
      <c r="I49" s="34"/>
      <c r="J49" s="35"/>
      <c r="K49" s="37"/>
      <c r="L49" s="31"/>
      <c r="M49" s="41"/>
      <c r="N49" s="54"/>
      <c r="O49" s="37"/>
      <c r="P49" s="37"/>
      <c r="Q49" s="37"/>
      <c r="R49" s="37"/>
      <c r="S49" s="60"/>
      <c r="T49" s="37"/>
      <c r="U49" s="37"/>
      <c r="V49" s="37"/>
      <c r="W49" s="60"/>
      <c r="X49" s="60"/>
      <c r="Y49" s="60"/>
      <c r="Z49" s="60"/>
      <c r="AA49" s="50"/>
      <c r="AB49" s="114"/>
    </row>
    <row r="50" spans="1:28" s="119" customFormat="1" ht="15">
      <c r="A50" s="68"/>
      <c r="B50" s="69"/>
      <c r="C50" s="69"/>
      <c r="D50" s="70"/>
      <c r="E50" s="21"/>
      <c r="G50" s="29"/>
      <c r="H50" s="32"/>
      <c r="I50" s="34"/>
      <c r="J50" s="35"/>
      <c r="K50" s="37"/>
      <c r="L50" s="31"/>
      <c r="M50" s="41"/>
      <c r="N50" s="54"/>
      <c r="O50" s="37"/>
      <c r="P50" s="37"/>
      <c r="Q50" s="37"/>
      <c r="R50" s="37"/>
      <c r="S50" s="60"/>
      <c r="T50" s="37"/>
      <c r="U50" s="37"/>
      <c r="V50" s="37"/>
      <c r="W50" s="60"/>
      <c r="X50" s="60"/>
      <c r="Y50" s="60"/>
      <c r="Z50" s="60"/>
      <c r="AA50" s="50"/>
      <c r="AB50" s="114"/>
    </row>
    <row r="51" spans="1:28" s="119" customFormat="1" ht="15">
      <c r="A51" s="68"/>
      <c r="B51" s="69"/>
      <c r="C51" s="69"/>
      <c r="D51" s="70"/>
      <c r="E51" s="21"/>
      <c r="G51" s="29"/>
      <c r="H51" s="32"/>
      <c r="I51" s="34"/>
      <c r="J51" s="35"/>
      <c r="K51" s="37"/>
      <c r="L51" s="31"/>
      <c r="M51" s="41"/>
      <c r="N51" s="54"/>
      <c r="O51" s="37"/>
      <c r="P51" s="37"/>
      <c r="Q51" s="37"/>
      <c r="R51" s="37"/>
      <c r="S51" s="60"/>
      <c r="T51" s="37"/>
      <c r="U51" s="37"/>
      <c r="V51" s="37"/>
      <c r="W51" s="60"/>
      <c r="X51" s="60"/>
      <c r="Y51" s="60"/>
      <c r="Z51" s="60"/>
      <c r="AA51" s="50"/>
      <c r="AB51" s="114"/>
    </row>
    <row r="52" spans="1:28" ht="13.15" customHeight="1">
      <c r="A52" s="136" t="s">
        <v>41</v>
      </c>
      <c r="B52" s="137"/>
      <c r="C52" s="137"/>
      <c r="D52" s="138"/>
      <c r="H52" s="29"/>
      <c r="I52" s="34"/>
      <c r="K52" s="37"/>
      <c r="M52" s="41"/>
      <c r="N52" s="54"/>
      <c r="O52" s="37"/>
      <c r="P52" s="37"/>
      <c r="Q52" s="37"/>
      <c r="R52" s="37"/>
      <c r="S52" s="60"/>
      <c r="T52" s="37"/>
      <c r="U52" s="37"/>
      <c r="V52" s="37"/>
      <c r="W52" s="60"/>
      <c r="X52" s="60"/>
      <c r="Y52" s="60"/>
      <c r="Z52" s="60"/>
      <c r="AA52" s="114"/>
    </row>
    <row r="53" spans="1:28" ht="15">
      <c r="A53" s="22" t="s">
        <v>42</v>
      </c>
      <c r="B53" s="23">
        <v>0.1</v>
      </c>
      <c r="C53" s="23">
        <v>0.24</v>
      </c>
      <c r="D53" s="24">
        <v>1043</v>
      </c>
      <c r="E53" s="21" t="e">
        <f>ROUND(PRODUCT(D53,#REF!),0)</f>
        <v>#REF!</v>
      </c>
      <c r="G53" s="29" t="e">
        <f t="shared" ref="G53:G58" si="52">ROUND(PRODUCT(E53,$F$3),0)</f>
        <v>#REF!</v>
      </c>
      <c r="H53" s="32" t="e">
        <f t="shared" ref="H53:H75" si="53">ROUND(G53*1.05,0)</f>
        <v>#REF!</v>
      </c>
      <c r="I53" s="34" t="e">
        <f t="shared" ref="I53:I58" si="54">ABS(H53)</f>
        <v>#REF!</v>
      </c>
      <c r="J53" s="35" t="e">
        <f t="shared" ref="J53:J58" si="55">ROUND(I53*1.04,0)</f>
        <v>#REF!</v>
      </c>
      <c r="K53" s="37" t="e">
        <f t="shared" ref="K53:K120" si="56">ROUND(J53*1.1,0)</f>
        <v>#REF!</v>
      </c>
      <c r="M53" s="41" t="e">
        <f t="shared" ref="M53:M75" si="57">K53</f>
        <v>#REF!</v>
      </c>
      <c r="N53" s="54" t="e">
        <f t="shared" ref="N53:N58" si="58">L53+ROUND(M53*1.05,0)</f>
        <v>#REF!</v>
      </c>
      <c r="O53" s="37" t="e">
        <f t="shared" ref="O53:O75" si="59">ROUND(N53*1.03,0)</f>
        <v>#REF!</v>
      </c>
      <c r="P53" s="37" t="e">
        <f t="shared" ref="P53:Q56" si="60">O53</f>
        <v>#REF!</v>
      </c>
      <c r="Q53" s="37" t="e">
        <f t="shared" si="60"/>
        <v>#REF!</v>
      </c>
      <c r="R53" s="37" t="e">
        <f t="shared" ref="R53:R69" si="61">ROUND(Q53*1.07,0)</f>
        <v>#REF!</v>
      </c>
      <c r="S53" s="60" t="e">
        <f>ROUND(R53*1.08,0)</f>
        <v>#REF!</v>
      </c>
      <c r="T53" s="37" t="e">
        <f t="shared" ref="T53:T74" si="62">ROUND(S53*1.07,0)</f>
        <v>#REF!</v>
      </c>
      <c r="U53" s="37" t="e">
        <f>ROUND(T53*1.0185,0)</f>
        <v>#REF!</v>
      </c>
      <c r="V53" s="37" t="e">
        <f t="shared" ref="V53:V75" si="63">ROUND(U53*1.04,0)</f>
        <v>#REF!</v>
      </c>
      <c r="W53" s="60" t="e">
        <f t="shared" ref="W53:W69" si="64">ROUND(V53*1.05,0)</f>
        <v>#REF!</v>
      </c>
      <c r="X53" s="60" t="e">
        <f>ROUND(W53*1.07,0)</f>
        <v>#REF!</v>
      </c>
      <c r="Y53" s="60" t="e">
        <f t="shared" ref="Y53:Y69" si="65">ROUND(X53*0.95,0)</f>
        <v>#REF!</v>
      </c>
      <c r="Z53" s="60" t="e">
        <f>ROUND(Y53*0.8,0)</f>
        <v>#REF!</v>
      </c>
      <c r="AA53" s="37">
        <v>2764</v>
      </c>
    </row>
    <row r="54" spans="1:28" ht="15">
      <c r="A54" s="22" t="s">
        <v>43</v>
      </c>
      <c r="B54" s="23">
        <v>0.15</v>
      </c>
      <c r="C54" s="23">
        <v>0.38</v>
      </c>
      <c r="D54" s="24">
        <v>1565</v>
      </c>
      <c r="E54" s="21" t="e">
        <f>ROUND(PRODUCT(D54,#REF!),0)</f>
        <v>#REF!</v>
      </c>
      <c r="G54" s="29" t="e">
        <f t="shared" si="52"/>
        <v>#REF!</v>
      </c>
      <c r="H54" s="32" t="e">
        <f t="shared" si="53"/>
        <v>#REF!</v>
      </c>
      <c r="I54" s="34" t="e">
        <f t="shared" si="54"/>
        <v>#REF!</v>
      </c>
      <c r="J54" s="35" t="e">
        <f t="shared" si="55"/>
        <v>#REF!</v>
      </c>
      <c r="K54" s="37" t="e">
        <f t="shared" si="56"/>
        <v>#REF!</v>
      </c>
      <c r="M54" s="41" t="e">
        <f t="shared" si="57"/>
        <v>#REF!</v>
      </c>
      <c r="N54" s="54" t="e">
        <f t="shared" si="58"/>
        <v>#REF!</v>
      </c>
      <c r="O54" s="37" t="e">
        <f t="shared" si="59"/>
        <v>#REF!</v>
      </c>
      <c r="P54" s="37" t="e">
        <f t="shared" si="60"/>
        <v>#REF!</v>
      </c>
      <c r="Q54" s="37" t="e">
        <f t="shared" si="60"/>
        <v>#REF!</v>
      </c>
      <c r="R54" s="37" t="e">
        <f t="shared" si="61"/>
        <v>#REF!</v>
      </c>
      <c r="S54" s="60" t="e">
        <f t="shared" ref="S54:S124" si="66">ROUND(R54*1.08,0)</f>
        <v>#REF!</v>
      </c>
      <c r="T54" s="37" t="e">
        <f t="shared" si="62"/>
        <v>#REF!</v>
      </c>
      <c r="U54" s="37" t="e">
        <f>ROUND(T54*1.0185,0)</f>
        <v>#REF!</v>
      </c>
      <c r="V54" s="37" t="e">
        <f t="shared" si="63"/>
        <v>#REF!</v>
      </c>
      <c r="W54" s="60" t="e">
        <f t="shared" si="64"/>
        <v>#REF!</v>
      </c>
      <c r="X54" s="60" t="e">
        <f>ROUND(W54*1.07,0)</f>
        <v>#REF!</v>
      </c>
      <c r="Y54" s="60" t="e">
        <f t="shared" si="65"/>
        <v>#REF!</v>
      </c>
      <c r="Z54" s="60" t="e">
        <f>ROUND(Y54*0.8,0)</f>
        <v>#REF!</v>
      </c>
      <c r="AA54" s="37">
        <v>3519</v>
      </c>
    </row>
    <row r="55" spans="1:28" ht="15">
      <c r="A55" s="22" t="s">
        <v>44</v>
      </c>
      <c r="B55" s="23">
        <v>0.17100000000000001</v>
      </c>
      <c r="C55" s="23">
        <v>0.41</v>
      </c>
      <c r="D55" s="24">
        <v>1784</v>
      </c>
      <c r="E55" s="21" t="e">
        <f>ROUND(PRODUCT(D55,#REF!),0)</f>
        <v>#REF!</v>
      </c>
      <c r="G55" s="29" t="e">
        <f t="shared" si="52"/>
        <v>#REF!</v>
      </c>
      <c r="H55" s="32" t="e">
        <f t="shared" si="53"/>
        <v>#REF!</v>
      </c>
      <c r="I55" s="34" t="e">
        <f t="shared" si="54"/>
        <v>#REF!</v>
      </c>
      <c r="J55" s="35" t="e">
        <f t="shared" si="55"/>
        <v>#REF!</v>
      </c>
      <c r="K55" s="37" t="e">
        <f t="shared" si="56"/>
        <v>#REF!</v>
      </c>
      <c r="M55" s="41" t="e">
        <f t="shared" si="57"/>
        <v>#REF!</v>
      </c>
      <c r="N55" s="54" t="e">
        <f t="shared" si="58"/>
        <v>#REF!</v>
      </c>
      <c r="O55" s="37" t="e">
        <f t="shared" si="59"/>
        <v>#REF!</v>
      </c>
      <c r="P55" s="37" t="e">
        <f t="shared" si="60"/>
        <v>#REF!</v>
      </c>
      <c r="Q55" s="37" t="e">
        <f t="shared" si="60"/>
        <v>#REF!</v>
      </c>
      <c r="R55" s="37" t="e">
        <f t="shared" si="61"/>
        <v>#REF!</v>
      </c>
      <c r="S55" s="60" t="e">
        <f t="shared" si="66"/>
        <v>#REF!</v>
      </c>
      <c r="T55" s="37" t="e">
        <f t="shared" si="62"/>
        <v>#REF!</v>
      </c>
      <c r="U55" s="37" t="e">
        <f>ROUND(T55*1.0185,0)</f>
        <v>#REF!</v>
      </c>
      <c r="V55" s="37" t="e">
        <f t="shared" si="63"/>
        <v>#REF!</v>
      </c>
      <c r="W55" s="60" t="e">
        <f t="shared" si="64"/>
        <v>#REF!</v>
      </c>
      <c r="X55" s="60" t="e">
        <f>ROUND(W55*1.07,0)</f>
        <v>#REF!</v>
      </c>
      <c r="Y55" s="60" t="e">
        <f t="shared" si="65"/>
        <v>#REF!</v>
      </c>
      <c r="Z55" s="60" t="e">
        <f>ROUND(Y55*0.8,0)</f>
        <v>#REF!</v>
      </c>
      <c r="AA55" s="37">
        <v>4646</v>
      </c>
    </row>
    <row r="56" spans="1:28" ht="15">
      <c r="A56" s="22" t="s">
        <v>45</v>
      </c>
      <c r="B56" s="23">
        <v>0.6</v>
      </c>
      <c r="C56" s="23">
        <v>1.44</v>
      </c>
      <c r="D56" s="24">
        <v>6365</v>
      </c>
      <c r="E56" s="21" t="e">
        <f>ROUND(PRODUCT(D56,#REF!),0)</f>
        <v>#REF!</v>
      </c>
      <c r="G56" s="29" t="e">
        <f t="shared" si="52"/>
        <v>#REF!</v>
      </c>
      <c r="H56" s="32" t="e">
        <f t="shared" si="53"/>
        <v>#REF!</v>
      </c>
      <c r="I56" s="34" t="e">
        <f t="shared" si="54"/>
        <v>#REF!</v>
      </c>
      <c r="J56" s="35" t="e">
        <f t="shared" si="55"/>
        <v>#REF!</v>
      </c>
      <c r="K56" s="37" t="e">
        <f t="shared" si="56"/>
        <v>#REF!</v>
      </c>
      <c r="M56" s="41" t="e">
        <f t="shared" si="57"/>
        <v>#REF!</v>
      </c>
      <c r="N56" s="54" t="e">
        <f t="shared" si="58"/>
        <v>#REF!</v>
      </c>
      <c r="O56" s="37" t="e">
        <f t="shared" si="59"/>
        <v>#REF!</v>
      </c>
      <c r="P56" s="37" t="e">
        <f t="shared" si="60"/>
        <v>#REF!</v>
      </c>
      <c r="Q56" s="37" t="e">
        <f t="shared" si="60"/>
        <v>#REF!</v>
      </c>
      <c r="R56" s="37" t="e">
        <f t="shared" si="61"/>
        <v>#REF!</v>
      </c>
      <c r="S56" s="60" t="e">
        <f t="shared" si="66"/>
        <v>#REF!</v>
      </c>
      <c r="T56" s="37" t="e">
        <f t="shared" si="62"/>
        <v>#REF!</v>
      </c>
      <c r="U56" s="37" t="e">
        <f>ROUND(T56*1.0185,0)</f>
        <v>#REF!</v>
      </c>
      <c r="V56" s="37" t="e">
        <f t="shared" si="63"/>
        <v>#REF!</v>
      </c>
      <c r="W56" s="60" t="e">
        <f t="shared" si="64"/>
        <v>#REF!</v>
      </c>
      <c r="X56" s="60" t="e">
        <f>ROUND(W56*1.07,0)</f>
        <v>#REF!</v>
      </c>
      <c r="Y56" s="60" t="e">
        <f t="shared" si="65"/>
        <v>#REF!</v>
      </c>
      <c r="Z56" s="60" t="e">
        <f>ROUND(Y56*0.8,0)</f>
        <v>#REF!</v>
      </c>
      <c r="AA56" s="37">
        <v>17439</v>
      </c>
    </row>
    <row r="57" spans="1:28" ht="15">
      <c r="A57" s="22" t="s">
        <v>46</v>
      </c>
      <c r="B57" s="23">
        <v>3.3000000000000002E-2</v>
      </c>
      <c r="C57" s="23">
        <v>0.08</v>
      </c>
      <c r="D57" s="24">
        <v>314</v>
      </c>
      <c r="E57" s="21" t="e">
        <f>ROUND(PRODUCT(D57,#REF!),0)</f>
        <v>#REF!</v>
      </c>
      <c r="G57" s="29" t="e">
        <f t="shared" si="52"/>
        <v>#REF!</v>
      </c>
      <c r="H57" s="32" t="e">
        <f t="shared" si="53"/>
        <v>#REF!</v>
      </c>
      <c r="I57" s="34" t="e">
        <f t="shared" si="54"/>
        <v>#REF!</v>
      </c>
      <c r="J57" s="35" t="e">
        <f t="shared" si="55"/>
        <v>#REF!</v>
      </c>
      <c r="K57" s="37" t="e">
        <f t="shared" si="56"/>
        <v>#REF!</v>
      </c>
      <c r="M57" s="41" t="e">
        <f t="shared" si="57"/>
        <v>#REF!</v>
      </c>
      <c r="N57" s="54" t="e">
        <f t="shared" si="58"/>
        <v>#REF!</v>
      </c>
      <c r="O57" s="37" t="e">
        <f t="shared" si="59"/>
        <v>#REF!</v>
      </c>
      <c r="P57" s="37" t="e">
        <f>ROUND(O57*1.2,0)</f>
        <v>#REF!</v>
      </c>
      <c r="Q57" s="37" t="e">
        <f t="shared" ref="Q57:Q75" si="67">P57</f>
        <v>#REF!</v>
      </c>
      <c r="R57" s="37" t="e">
        <f t="shared" si="61"/>
        <v>#REF!</v>
      </c>
      <c r="S57" s="60" t="e">
        <f t="shared" si="66"/>
        <v>#REF!</v>
      </c>
      <c r="T57" s="37" t="e">
        <f t="shared" si="62"/>
        <v>#REF!</v>
      </c>
      <c r="U57" s="37" t="e">
        <f>ROUND(T57*1.019,0)</f>
        <v>#REF!</v>
      </c>
      <c r="V57" s="37" t="e">
        <f t="shared" si="63"/>
        <v>#REF!</v>
      </c>
      <c r="W57" s="60" t="e">
        <f t="shared" si="64"/>
        <v>#REF!</v>
      </c>
      <c r="X57" s="60" t="e">
        <f>ROUND(W57*1.1,0)</f>
        <v>#REF!</v>
      </c>
      <c r="Y57" s="60" t="e">
        <f t="shared" si="65"/>
        <v>#REF!</v>
      </c>
      <c r="Z57" s="60" t="e">
        <f t="shared" ref="Z57:Z69" si="68">ROUND(Y57*0.95,0)</f>
        <v>#REF!</v>
      </c>
      <c r="AA57" s="37">
        <v>924</v>
      </c>
    </row>
    <row r="58" spans="1:28" ht="15">
      <c r="A58" s="22" t="s">
        <v>251</v>
      </c>
      <c r="B58" s="23">
        <v>5.5E-2</v>
      </c>
      <c r="C58" s="23">
        <v>0.13</v>
      </c>
      <c r="D58" s="24">
        <v>390</v>
      </c>
      <c r="E58" s="21" t="e">
        <f>ROUND(PRODUCT(D58,#REF!),0)</f>
        <v>#REF!</v>
      </c>
      <c r="G58" s="29" t="e">
        <f t="shared" si="52"/>
        <v>#REF!</v>
      </c>
      <c r="H58" s="32" t="e">
        <f t="shared" si="53"/>
        <v>#REF!</v>
      </c>
      <c r="I58" s="34" t="e">
        <f t="shared" si="54"/>
        <v>#REF!</v>
      </c>
      <c r="J58" s="35" t="e">
        <f t="shared" si="55"/>
        <v>#REF!</v>
      </c>
      <c r="K58" s="37" t="e">
        <f t="shared" si="56"/>
        <v>#REF!</v>
      </c>
      <c r="M58" s="41" t="e">
        <f t="shared" si="57"/>
        <v>#REF!</v>
      </c>
      <c r="N58" s="54" t="e">
        <f t="shared" si="58"/>
        <v>#REF!</v>
      </c>
      <c r="O58" s="37" t="e">
        <f t="shared" si="59"/>
        <v>#REF!</v>
      </c>
      <c r="P58" s="37" t="e">
        <f t="shared" ref="P58:P75" si="69">ROUND(O58*1.2,0)</f>
        <v>#REF!</v>
      </c>
      <c r="Q58" s="37" t="e">
        <f t="shared" si="67"/>
        <v>#REF!</v>
      </c>
      <c r="R58" s="37" t="e">
        <f t="shared" si="61"/>
        <v>#REF!</v>
      </c>
      <c r="S58" s="60" t="e">
        <f t="shared" si="66"/>
        <v>#REF!</v>
      </c>
      <c r="T58" s="37" t="e">
        <f t="shared" si="62"/>
        <v>#REF!</v>
      </c>
      <c r="U58" s="37" t="e">
        <f t="shared" ref="U58:U75" si="70">ROUND(T58*1.019,0)</f>
        <v>#REF!</v>
      </c>
      <c r="V58" s="37" t="e">
        <f t="shared" si="63"/>
        <v>#REF!</v>
      </c>
      <c r="W58" s="60" t="e">
        <f t="shared" si="64"/>
        <v>#REF!</v>
      </c>
      <c r="X58" s="60" t="e">
        <f t="shared" ref="X58:X75" si="71">ROUND(W58*1.1,0)</f>
        <v>#REF!</v>
      </c>
      <c r="Y58" s="60" t="e">
        <f t="shared" si="65"/>
        <v>#REF!</v>
      </c>
      <c r="Z58" s="60" t="e">
        <f t="shared" si="68"/>
        <v>#REF!</v>
      </c>
      <c r="AA58" s="37">
        <v>1168</v>
      </c>
    </row>
    <row r="59" spans="1:28" ht="15">
      <c r="A59" s="22" t="s">
        <v>47</v>
      </c>
      <c r="B59" s="23">
        <v>7.1999999999999995E-2</v>
      </c>
      <c r="C59" s="23">
        <v>0.17</v>
      </c>
      <c r="D59" s="24">
        <v>510</v>
      </c>
      <c r="E59" s="21" t="e">
        <f>ROUND(PRODUCT(D59,#REF!),0)</f>
        <v>#REF!</v>
      </c>
      <c r="G59" s="29" t="e">
        <f t="shared" ref="G59:G125" si="72">ROUND(PRODUCT(E59,$F$3),0)</f>
        <v>#REF!</v>
      </c>
      <c r="H59" s="32" t="e">
        <f t="shared" si="53"/>
        <v>#REF!</v>
      </c>
      <c r="I59" s="34" t="e">
        <f t="shared" ref="I59:I125" si="73">ABS(H59)</f>
        <v>#REF!</v>
      </c>
      <c r="J59" s="35" t="e">
        <f t="shared" ref="J59:J125" si="74">ROUND(I59*1.04,0)</f>
        <v>#REF!</v>
      </c>
      <c r="K59" s="37" t="e">
        <f t="shared" si="56"/>
        <v>#REF!</v>
      </c>
      <c r="M59" s="41" t="e">
        <f t="shared" si="57"/>
        <v>#REF!</v>
      </c>
      <c r="N59" s="54" t="e">
        <f t="shared" ref="N59:N129" si="75">L59+ROUND(M59*1.05,0)</f>
        <v>#REF!</v>
      </c>
      <c r="O59" s="37" t="e">
        <f t="shared" si="59"/>
        <v>#REF!</v>
      </c>
      <c r="P59" s="37" t="e">
        <f t="shared" si="69"/>
        <v>#REF!</v>
      </c>
      <c r="Q59" s="37" t="e">
        <f t="shared" si="67"/>
        <v>#REF!</v>
      </c>
      <c r="R59" s="37" t="e">
        <f t="shared" si="61"/>
        <v>#REF!</v>
      </c>
      <c r="S59" s="60" t="e">
        <f t="shared" si="66"/>
        <v>#REF!</v>
      </c>
      <c r="T59" s="37" t="e">
        <f t="shared" si="62"/>
        <v>#REF!</v>
      </c>
      <c r="U59" s="37" t="e">
        <f t="shared" si="70"/>
        <v>#REF!</v>
      </c>
      <c r="V59" s="37" t="e">
        <f t="shared" si="63"/>
        <v>#REF!</v>
      </c>
      <c r="W59" s="60" t="e">
        <f t="shared" si="64"/>
        <v>#REF!</v>
      </c>
      <c r="X59" s="60" t="e">
        <f t="shared" si="71"/>
        <v>#REF!</v>
      </c>
      <c r="Y59" s="60" t="e">
        <f t="shared" si="65"/>
        <v>#REF!</v>
      </c>
      <c r="Z59" s="60" t="e">
        <f t="shared" si="68"/>
        <v>#REF!</v>
      </c>
      <c r="AA59" s="37">
        <v>1701</v>
      </c>
    </row>
    <row r="60" spans="1:28" ht="15">
      <c r="A60" s="22" t="s">
        <v>48</v>
      </c>
      <c r="B60" s="23">
        <v>0.16400000000000001</v>
      </c>
      <c r="C60" s="23">
        <v>0.39</v>
      </c>
      <c r="D60" s="24">
        <v>1042</v>
      </c>
      <c r="E60" s="21" t="e">
        <f>ROUND(PRODUCT(D60,#REF!),0)</f>
        <v>#REF!</v>
      </c>
      <c r="G60" s="29" t="e">
        <f t="shared" si="72"/>
        <v>#REF!</v>
      </c>
      <c r="H60" s="32" t="e">
        <f t="shared" si="53"/>
        <v>#REF!</v>
      </c>
      <c r="I60" s="34" t="e">
        <f t="shared" si="73"/>
        <v>#REF!</v>
      </c>
      <c r="J60" s="35" t="e">
        <f t="shared" si="74"/>
        <v>#REF!</v>
      </c>
      <c r="K60" s="37" t="e">
        <f t="shared" si="56"/>
        <v>#REF!</v>
      </c>
      <c r="M60" s="41" t="e">
        <f t="shared" si="57"/>
        <v>#REF!</v>
      </c>
      <c r="N60" s="54" t="e">
        <f t="shared" si="75"/>
        <v>#REF!</v>
      </c>
      <c r="O60" s="37" t="e">
        <f t="shared" si="59"/>
        <v>#REF!</v>
      </c>
      <c r="P60" s="37" t="e">
        <f t="shared" si="69"/>
        <v>#REF!</v>
      </c>
      <c r="Q60" s="37" t="e">
        <f t="shared" si="67"/>
        <v>#REF!</v>
      </c>
      <c r="R60" s="37" t="e">
        <f t="shared" si="61"/>
        <v>#REF!</v>
      </c>
      <c r="S60" s="60" t="e">
        <f t="shared" si="66"/>
        <v>#REF!</v>
      </c>
      <c r="T60" s="37" t="e">
        <f t="shared" si="62"/>
        <v>#REF!</v>
      </c>
      <c r="U60" s="37" t="e">
        <f t="shared" si="70"/>
        <v>#REF!</v>
      </c>
      <c r="V60" s="37" t="e">
        <f t="shared" si="63"/>
        <v>#REF!</v>
      </c>
      <c r="W60" s="60" t="e">
        <f t="shared" si="64"/>
        <v>#REF!</v>
      </c>
      <c r="X60" s="60" t="e">
        <f t="shared" si="71"/>
        <v>#REF!</v>
      </c>
      <c r="Y60" s="60" t="e">
        <f t="shared" si="65"/>
        <v>#REF!</v>
      </c>
      <c r="Z60" s="60" t="e">
        <f t="shared" si="68"/>
        <v>#REF!</v>
      </c>
      <c r="AA60" s="37">
        <v>4062</v>
      </c>
    </row>
    <row r="61" spans="1:28" ht="15">
      <c r="A61" s="22" t="s">
        <v>49</v>
      </c>
      <c r="B61" s="23">
        <v>1.4E-2</v>
      </c>
      <c r="C61" s="23">
        <v>0.03</v>
      </c>
      <c r="D61" s="24">
        <v>209</v>
      </c>
      <c r="E61" s="21" t="e">
        <f>ROUND(PRODUCT(D61,#REF!),0)</f>
        <v>#REF!</v>
      </c>
      <c r="G61" s="29" t="e">
        <f t="shared" si="72"/>
        <v>#REF!</v>
      </c>
      <c r="H61" s="32" t="e">
        <f t="shared" si="53"/>
        <v>#REF!</v>
      </c>
      <c r="I61" s="34" t="e">
        <f t="shared" si="73"/>
        <v>#REF!</v>
      </c>
      <c r="J61" s="35" t="e">
        <f t="shared" si="74"/>
        <v>#REF!</v>
      </c>
      <c r="K61" s="37" t="e">
        <f t="shared" si="56"/>
        <v>#REF!</v>
      </c>
      <c r="M61" s="41" t="e">
        <f t="shared" si="57"/>
        <v>#REF!</v>
      </c>
      <c r="N61" s="54" t="e">
        <f t="shared" si="75"/>
        <v>#REF!</v>
      </c>
      <c r="O61" s="37" t="e">
        <f t="shared" si="59"/>
        <v>#REF!</v>
      </c>
      <c r="P61" s="37" t="e">
        <f t="shared" si="69"/>
        <v>#REF!</v>
      </c>
      <c r="Q61" s="37" t="e">
        <f t="shared" si="67"/>
        <v>#REF!</v>
      </c>
      <c r="R61" s="37" t="e">
        <f t="shared" si="61"/>
        <v>#REF!</v>
      </c>
      <c r="S61" s="60" t="e">
        <f t="shared" si="66"/>
        <v>#REF!</v>
      </c>
      <c r="T61" s="37" t="e">
        <f t="shared" si="62"/>
        <v>#REF!</v>
      </c>
      <c r="U61" s="37" t="e">
        <f t="shared" si="70"/>
        <v>#REF!</v>
      </c>
      <c r="V61" s="37" t="e">
        <f t="shared" si="63"/>
        <v>#REF!</v>
      </c>
      <c r="W61" s="60" t="e">
        <f t="shared" si="64"/>
        <v>#REF!</v>
      </c>
      <c r="X61" s="60" t="e">
        <f t="shared" si="71"/>
        <v>#REF!</v>
      </c>
      <c r="Y61" s="60" t="e">
        <f t="shared" si="65"/>
        <v>#REF!</v>
      </c>
      <c r="Z61" s="60" t="e">
        <f t="shared" si="68"/>
        <v>#REF!</v>
      </c>
      <c r="AA61" s="37">
        <v>599</v>
      </c>
    </row>
    <row r="62" spans="1:28" ht="15">
      <c r="A62" s="22" t="s">
        <v>50</v>
      </c>
      <c r="B62" s="23">
        <v>0.112</v>
      </c>
      <c r="C62" s="23">
        <v>0.27</v>
      </c>
      <c r="D62" s="24">
        <v>780</v>
      </c>
      <c r="E62" s="21" t="e">
        <f>ROUND(PRODUCT(D62,#REF!),0)</f>
        <v>#REF!</v>
      </c>
      <c r="G62" s="29" t="e">
        <f t="shared" si="72"/>
        <v>#REF!</v>
      </c>
      <c r="H62" s="32" t="e">
        <f t="shared" si="53"/>
        <v>#REF!</v>
      </c>
      <c r="I62" s="34" t="e">
        <f t="shared" si="73"/>
        <v>#REF!</v>
      </c>
      <c r="J62" s="35" t="e">
        <f t="shared" si="74"/>
        <v>#REF!</v>
      </c>
      <c r="K62" s="37" t="e">
        <f t="shared" si="56"/>
        <v>#REF!</v>
      </c>
      <c r="M62" s="41" t="e">
        <f t="shared" si="57"/>
        <v>#REF!</v>
      </c>
      <c r="N62" s="54" t="e">
        <f t="shared" si="75"/>
        <v>#REF!</v>
      </c>
      <c r="O62" s="37" t="e">
        <f t="shared" si="59"/>
        <v>#REF!</v>
      </c>
      <c r="P62" s="37" t="e">
        <f t="shared" si="69"/>
        <v>#REF!</v>
      </c>
      <c r="Q62" s="37" t="e">
        <f t="shared" si="67"/>
        <v>#REF!</v>
      </c>
      <c r="R62" s="37" t="e">
        <f t="shared" si="61"/>
        <v>#REF!</v>
      </c>
      <c r="S62" s="60" t="e">
        <f t="shared" si="66"/>
        <v>#REF!</v>
      </c>
      <c r="T62" s="37" t="e">
        <f t="shared" si="62"/>
        <v>#REF!</v>
      </c>
      <c r="U62" s="37" t="e">
        <f t="shared" si="70"/>
        <v>#REF!</v>
      </c>
      <c r="V62" s="37" t="e">
        <f t="shared" si="63"/>
        <v>#REF!</v>
      </c>
      <c r="W62" s="60" t="e">
        <f t="shared" si="64"/>
        <v>#REF!</v>
      </c>
      <c r="X62" s="60" t="e">
        <f t="shared" si="71"/>
        <v>#REF!</v>
      </c>
      <c r="Y62" s="60" t="e">
        <f t="shared" si="65"/>
        <v>#REF!</v>
      </c>
      <c r="Z62" s="60" t="e">
        <f t="shared" si="68"/>
        <v>#REF!</v>
      </c>
      <c r="AA62" s="37">
        <v>2798</v>
      </c>
    </row>
    <row r="63" spans="1:28" ht="15">
      <c r="A63" s="22" t="s">
        <v>51</v>
      </c>
      <c r="B63" s="23">
        <v>0.14899999999999999</v>
      </c>
      <c r="C63" s="23">
        <v>0.36</v>
      </c>
      <c r="D63" s="24">
        <v>1216</v>
      </c>
      <c r="E63" s="21" t="e">
        <f>ROUND(PRODUCT(D63,#REF!),0)</f>
        <v>#REF!</v>
      </c>
      <c r="G63" s="29" t="e">
        <f t="shared" si="72"/>
        <v>#REF!</v>
      </c>
      <c r="H63" s="32" t="e">
        <f t="shared" si="53"/>
        <v>#REF!</v>
      </c>
      <c r="I63" s="34" t="e">
        <f t="shared" si="73"/>
        <v>#REF!</v>
      </c>
      <c r="J63" s="35" t="e">
        <f t="shared" si="74"/>
        <v>#REF!</v>
      </c>
      <c r="K63" s="37" t="e">
        <f t="shared" si="56"/>
        <v>#REF!</v>
      </c>
      <c r="M63" s="41" t="e">
        <f t="shared" si="57"/>
        <v>#REF!</v>
      </c>
      <c r="N63" s="54" t="e">
        <f t="shared" si="75"/>
        <v>#REF!</v>
      </c>
      <c r="O63" s="37" t="e">
        <f t="shared" si="59"/>
        <v>#REF!</v>
      </c>
      <c r="P63" s="37" t="e">
        <f t="shared" si="69"/>
        <v>#REF!</v>
      </c>
      <c r="Q63" s="37" t="e">
        <f t="shared" si="67"/>
        <v>#REF!</v>
      </c>
      <c r="R63" s="37" t="e">
        <f t="shared" si="61"/>
        <v>#REF!</v>
      </c>
      <c r="S63" s="60" t="e">
        <f t="shared" si="66"/>
        <v>#REF!</v>
      </c>
      <c r="T63" s="37" t="e">
        <f t="shared" si="62"/>
        <v>#REF!</v>
      </c>
      <c r="U63" s="37" t="e">
        <f t="shared" si="70"/>
        <v>#REF!</v>
      </c>
      <c r="V63" s="37" t="e">
        <f t="shared" si="63"/>
        <v>#REF!</v>
      </c>
      <c r="W63" s="60" t="e">
        <f t="shared" si="64"/>
        <v>#REF!</v>
      </c>
      <c r="X63" s="60" t="e">
        <f t="shared" si="71"/>
        <v>#REF!</v>
      </c>
      <c r="Y63" s="60" t="e">
        <f t="shared" si="65"/>
        <v>#REF!</v>
      </c>
      <c r="Z63" s="60" t="e">
        <f t="shared" si="68"/>
        <v>#REF!</v>
      </c>
      <c r="AA63" s="37">
        <v>3635</v>
      </c>
    </row>
    <row r="64" spans="1:28" ht="15">
      <c r="A64" s="22" t="s">
        <v>52</v>
      </c>
      <c r="B64" s="23">
        <v>0.18</v>
      </c>
      <c r="C64" s="23">
        <v>0.43</v>
      </c>
      <c r="D64" s="24">
        <v>1322</v>
      </c>
      <c r="E64" s="21" t="e">
        <f>ROUND(PRODUCT(D64,#REF!),0)</f>
        <v>#REF!</v>
      </c>
      <c r="G64" s="29" t="e">
        <f t="shared" si="72"/>
        <v>#REF!</v>
      </c>
      <c r="H64" s="32" t="e">
        <f t="shared" si="53"/>
        <v>#REF!</v>
      </c>
      <c r="I64" s="34" t="e">
        <f t="shared" si="73"/>
        <v>#REF!</v>
      </c>
      <c r="J64" s="35" t="e">
        <f t="shared" si="74"/>
        <v>#REF!</v>
      </c>
      <c r="K64" s="37" t="e">
        <f t="shared" si="56"/>
        <v>#REF!</v>
      </c>
      <c r="M64" s="41" t="e">
        <f t="shared" si="57"/>
        <v>#REF!</v>
      </c>
      <c r="N64" s="54" t="e">
        <f t="shared" si="75"/>
        <v>#REF!</v>
      </c>
      <c r="O64" s="37" t="e">
        <f t="shared" si="59"/>
        <v>#REF!</v>
      </c>
      <c r="P64" s="37" t="e">
        <f t="shared" si="69"/>
        <v>#REF!</v>
      </c>
      <c r="Q64" s="37" t="e">
        <f t="shared" si="67"/>
        <v>#REF!</v>
      </c>
      <c r="R64" s="37" t="e">
        <f t="shared" si="61"/>
        <v>#REF!</v>
      </c>
      <c r="S64" s="60" t="e">
        <f t="shared" si="66"/>
        <v>#REF!</v>
      </c>
      <c r="T64" s="37" t="e">
        <f t="shared" si="62"/>
        <v>#REF!</v>
      </c>
      <c r="U64" s="37" t="e">
        <f t="shared" si="70"/>
        <v>#REF!</v>
      </c>
      <c r="V64" s="37" t="e">
        <f t="shared" si="63"/>
        <v>#REF!</v>
      </c>
      <c r="W64" s="60" t="e">
        <f t="shared" si="64"/>
        <v>#REF!</v>
      </c>
      <c r="X64" s="60" t="e">
        <f t="shared" si="71"/>
        <v>#REF!</v>
      </c>
      <c r="Y64" s="60" t="e">
        <f t="shared" si="65"/>
        <v>#REF!</v>
      </c>
      <c r="Z64" s="60" t="e">
        <f t="shared" si="68"/>
        <v>#REF!</v>
      </c>
      <c r="AA64" s="37">
        <v>6973</v>
      </c>
    </row>
    <row r="65" spans="1:27" ht="15">
      <c r="A65" s="22" t="s">
        <v>53</v>
      </c>
      <c r="B65" s="23">
        <v>0.19600000000000001</v>
      </c>
      <c r="C65" s="23">
        <v>0.47</v>
      </c>
      <c r="D65" s="24">
        <v>1439</v>
      </c>
      <c r="E65" s="21" t="e">
        <f>ROUND(PRODUCT(D65,#REF!),0)</f>
        <v>#REF!</v>
      </c>
      <c r="G65" s="29" t="e">
        <f t="shared" si="72"/>
        <v>#REF!</v>
      </c>
      <c r="H65" s="32" t="e">
        <f t="shared" si="53"/>
        <v>#REF!</v>
      </c>
      <c r="I65" s="34" t="e">
        <f t="shared" si="73"/>
        <v>#REF!</v>
      </c>
      <c r="J65" s="35" t="e">
        <f t="shared" si="74"/>
        <v>#REF!</v>
      </c>
      <c r="K65" s="37" t="e">
        <f t="shared" si="56"/>
        <v>#REF!</v>
      </c>
      <c r="M65" s="41" t="e">
        <f t="shared" si="57"/>
        <v>#REF!</v>
      </c>
      <c r="N65" s="54" t="e">
        <f t="shared" si="75"/>
        <v>#REF!</v>
      </c>
      <c r="O65" s="37" t="e">
        <f t="shared" si="59"/>
        <v>#REF!</v>
      </c>
      <c r="P65" s="37" t="e">
        <f t="shared" si="69"/>
        <v>#REF!</v>
      </c>
      <c r="Q65" s="37" t="e">
        <f t="shared" si="67"/>
        <v>#REF!</v>
      </c>
      <c r="R65" s="37" t="e">
        <f t="shared" si="61"/>
        <v>#REF!</v>
      </c>
      <c r="S65" s="60" t="e">
        <f t="shared" si="66"/>
        <v>#REF!</v>
      </c>
      <c r="T65" s="37" t="e">
        <f t="shared" si="62"/>
        <v>#REF!</v>
      </c>
      <c r="U65" s="37" t="e">
        <f t="shared" si="70"/>
        <v>#REF!</v>
      </c>
      <c r="V65" s="37" t="e">
        <f t="shared" si="63"/>
        <v>#REF!</v>
      </c>
      <c r="W65" s="60" t="e">
        <f t="shared" si="64"/>
        <v>#REF!</v>
      </c>
      <c r="X65" s="60" t="e">
        <f t="shared" si="71"/>
        <v>#REF!</v>
      </c>
      <c r="Y65" s="60" t="e">
        <f t="shared" si="65"/>
        <v>#REF!</v>
      </c>
      <c r="Z65" s="60" t="e">
        <f t="shared" si="68"/>
        <v>#REF!</v>
      </c>
      <c r="AA65" s="37">
        <v>6980</v>
      </c>
    </row>
    <row r="66" spans="1:27" ht="15">
      <c r="A66" s="22" t="s">
        <v>54</v>
      </c>
      <c r="B66" s="23">
        <v>2.9000000000000001E-2</v>
      </c>
      <c r="C66" s="23">
        <v>7.0000000000000007E-2</v>
      </c>
      <c r="D66" s="24">
        <v>209</v>
      </c>
      <c r="E66" s="21" t="e">
        <f>ROUND(PRODUCT(D66,#REF!),0)</f>
        <v>#REF!</v>
      </c>
      <c r="G66" s="29" t="e">
        <f t="shared" si="72"/>
        <v>#REF!</v>
      </c>
      <c r="H66" s="32" t="e">
        <f t="shared" si="53"/>
        <v>#REF!</v>
      </c>
      <c r="I66" s="34" t="e">
        <f t="shared" si="73"/>
        <v>#REF!</v>
      </c>
      <c r="J66" s="35" t="e">
        <f t="shared" si="74"/>
        <v>#REF!</v>
      </c>
      <c r="K66" s="37" t="e">
        <f t="shared" si="56"/>
        <v>#REF!</v>
      </c>
      <c r="M66" s="41" t="e">
        <f t="shared" si="57"/>
        <v>#REF!</v>
      </c>
      <c r="N66" s="54" t="e">
        <f t="shared" si="75"/>
        <v>#REF!</v>
      </c>
      <c r="O66" s="37" t="e">
        <f t="shared" si="59"/>
        <v>#REF!</v>
      </c>
      <c r="P66" s="37" t="e">
        <f t="shared" si="69"/>
        <v>#REF!</v>
      </c>
      <c r="Q66" s="37" t="e">
        <f t="shared" si="67"/>
        <v>#REF!</v>
      </c>
      <c r="R66" s="37" t="e">
        <f t="shared" si="61"/>
        <v>#REF!</v>
      </c>
      <c r="S66" s="60" t="e">
        <f t="shared" si="66"/>
        <v>#REF!</v>
      </c>
      <c r="T66" s="37" t="e">
        <f t="shared" si="62"/>
        <v>#REF!</v>
      </c>
      <c r="U66" s="37" t="e">
        <f t="shared" si="70"/>
        <v>#REF!</v>
      </c>
      <c r="V66" s="37" t="e">
        <f t="shared" si="63"/>
        <v>#REF!</v>
      </c>
      <c r="W66" s="60" t="e">
        <f t="shared" si="64"/>
        <v>#REF!</v>
      </c>
      <c r="X66" s="60" t="e">
        <f t="shared" si="71"/>
        <v>#REF!</v>
      </c>
      <c r="Y66" s="60" t="e">
        <f t="shared" si="65"/>
        <v>#REF!</v>
      </c>
      <c r="Z66" s="60" t="e">
        <f t="shared" si="68"/>
        <v>#REF!</v>
      </c>
      <c r="AA66" s="37">
        <v>741</v>
      </c>
    </row>
    <row r="67" spans="1:27" ht="15">
      <c r="A67" s="22" t="s">
        <v>55</v>
      </c>
      <c r="B67" s="23">
        <v>3.5000000000000003E-2</v>
      </c>
      <c r="C67" s="23">
        <v>0.08</v>
      </c>
      <c r="D67" s="24">
        <v>333</v>
      </c>
      <c r="E67" s="21" t="e">
        <f>ROUND(PRODUCT(D67,#REF!),0)</f>
        <v>#REF!</v>
      </c>
      <c r="G67" s="29" t="e">
        <f t="shared" si="72"/>
        <v>#REF!</v>
      </c>
      <c r="H67" s="32" t="e">
        <f t="shared" si="53"/>
        <v>#REF!</v>
      </c>
      <c r="I67" s="34" t="e">
        <f t="shared" si="73"/>
        <v>#REF!</v>
      </c>
      <c r="J67" s="35" t="e">
        <f t="shared" si="74"/>
        <v>#REF!</v>
      </c>
      <c r="K67" s="37" t="e">
        <f t="shared" si="56"/>
        <v>#REF!</v>
      </c>
      <c r="M67" s="41" t="e">
        <f t="shared" si="57"/>
        <v>#REF!</v>
      </c>
      <c r="N67" s="54" t="e">
        <f t="shared" si="75"/>
        <v>#REF!</v>
      </c>
      <c r="O67" s="37" t="e">
        <f t="shared" si="59"/>
        <v>#REF!</v>
      </c>
      <c r="P67" s="37" t="e">
        <f t="shared" si="69"/>
        <v>#REF!</v>
      </c>
      <c r="Q67" s="37" t="e">
        <f t="shared" si="67"/>
        <v>#REF!</v>
      </c>
      <c r="R67" s="37" t="e">
        <f t="shared" si="61"/>
        <v>#REF!</v>
      </c>
      <c r="S67" s="60" t="e">
        <f t="shared" si="66"/>
        <v>#REF!</v>
      </c>
      <c r="T67" s="37" t="e">
        <f t="shared" si="62"/>
        <v>#REF!</v>
      </c>
      <c r="U67" s="37" t="e">
        <f t="shared" si="70"/>
        <v>#REF!</v>
      </c>
      <c r="V67" s="37" t="e">
        <f t="shared" si="63"/>
        <v>#REF!</v>
      </c>
      <c r="W67" s="60" t="e">
        <f t="shared" si="64"/>
        <v>#REF!</v>
      </c>
      <c r="X67" s="60" t="e">
        <f t="shared" si="71"/>
        <v>#REF!</v>
      </c>
      <c r="Y67" s="60" t="e">
        <f t="shared" si="65"/>
        <v>#REF!</v>
      </c>
      <c r="Z67" s="60" t="e">
        <f t="shared" si="68"/>
        <v>#REF!</v>
      </c>
      <c r="AA67" s="37">
        <v>940</v>
      </c>
    </row>
    <row r="68" spans="1:27" ht="15">
      <c r="A68" s="22" t="s">
        <v>56</v>
      </c>
      <c r="B68" s="23">
        <v>4.1000000000000002E-2</v>
      </c>
      <c r="C68" s="23">
        <v>0.1</v>
      </c>
      <c r="D68" s="24">
        <v>390</v>
      </c>
      <c r="E68" s="21" t="e">
        <f>ROUND(PRODUCT(D68,#REF!),0)</f>
        <v>#REF!</v>
      </c>
      <c r="G68" s="29" t="e">
        <f t="shared" si="72"/>
        <v>#REF!</v>
      </c>
      <c r="H68" s="32" t="e">
        <f t="shared" si="53"/>
        <v>#REF!</v>
      </c>
      <c r="I68" s="34" t="e">
        <f t="shared" si="73"/>
        <v>#REF!</v>
      </c>
      <c r="J68" s="35" t="e">
        <f t="shared" si="74"/>
        <v>#REF!</v>
      </c>
      <c r="K68" s="37" t="e">
        <f t="shared" si="56"/>
        <v>#REF!</v>
      </c>
      <c r="M68" s="41" t="e">
        <f t="shared" si="57"/>
        <v>#REF!</v>
      </c>
      <c r="N68" s="54" t="e">
        <f t="shared" si="75"/>
        <v>#REF!</v>
      </c>
      <c r="O68" s="37" t="e">
        <f t="shared" si="59"/>
        <v>#REF!</v>
      </c>
      <c r="P68" s="37" t="e">
        <f t="shared" si="69"/>
        <v>#REF!</v>
      </c>
      <c r="Q68" s="37" t="e">
        <f t="shared" si="67"/>
        <v>#REF!</v>
      </c>
      <c r="R68" s="37" t="e">
        <f t="shared" si="61"/>
        <v>#REF!</v>
      </c>
      <c r="S68" s="60" t="e">
        <f t="shared" si="66"/>
        <v>#REF!</v>
      </c>
      <c r="T68" s="37" t="e">
        <f t="shared" si="62"/>
        <v>#REF!</v>
      </c>
      <c r="U68" s="37" t="e">
        <f t="shared" si="70"/>
        <v>#REF!</v>
      </c>
      <c r="V68" s="37" t="e">
        <f t="shared" si="63"/>
        <v>#REF!</v>
      </c>
      <c r="W68" s="60" t="e">
        <f t="shared" si="64"/>
        <v>#REF!</v>
      </c>
      <c r="X68" s="60" t="e">
        <f t="shared" si="71"/>
        <v>#REF!</v>
      </c>
      <c r="Y68" s="60" t="e">
        <f t="shared" si="65"/>
        <v>#REF!</v>
      </c>
      <c r="Z68" s="60" t="e">
        <f t="shared" si="68"/>
        <v>#REF!</v>
      </c>
      <c r="AA68" s="37">
        <v>1240</v>
      </c>
    </row>
    <row r="69" spans="1:27" ht="15">
      <c r="A69" s="22" t="s">
        <v>57</v>
      </c>
      <c r="B69" s="23">
        <v>5.6000000000000001E-2</v>
      </c>
      <c r="C69" s="23">
        <v>0.13</v>
      </c>
      <c r="D69" s="24">
        <v>356</v>
      </c>
      <c r="E69" s="21" t="e">
        <f>ROUND(PRODUCT(D69,#REF!),0)</f>
        <v>#REF!</v>
      </c>
      <c r="G69" s="29" t="e">
        <f t="shared" si="72"/>
        <v>#REF!</v>
      </c>
      <c r="H69" s="32" t="e">
        <f t="shared" si="53"/>
        <v>#REF!</v>
      </c>
      <c r="I69" s="34" t="e">
        <f t="shared" si="73"/>
        <v>#REF!</v>
      </c>
      <c r="J69" s="35" t="e">
        <f t="shared" si="74"/>
        <v>#REF!</v>
      </c>
      <c r="K69" s="37" t="e">
        <f t="shared" si="56"/>
        <v>#REF!</v>
      </c>
      <c r="M69" s="41" t="e">
        <f t="shared" si="57"/>
        <v>#REF!</v>
      </c>
      <c r="N69" s="54" t="e">
        <f t="shared" si="75"/>
        <v>#REF!</v>
      </c>
      <c r="O69" s="37" t="e">
        <f t="shared" si="59"/>
        <v>#REF!</v>
      </c>
      <c r="P69" s="37" t="e">
        <f t="shared" si="69"/>
        <v>#REF!</v>
      </c>
      <c r="Q69" s="37" t="e">
        <f t="shared" si="67"/>
        <v>#REF!</v>
      </c>
      <c r="R69" s="37" t="e">
        <f t="shared" si="61"/>
        <v>#REF!</v>
      </c>
      <c r="S69" s="60" t="e">
        <f t="shared" si="66"/>
        <v>#REF!</v>
      </c>
      <c r="T69" s="37" t="e">
        <f t="shared" si="62"/>
        <v>#REF!</v>
      </c>
      <c r="U69" s="37" t="e">
        <f t="shared" si="70"/>
        <v>#REF!</v>
      </c>
      <c r="V69" s="37" t="e">
        <f t="shared" si="63"/>
        <v>#REF!</v>
      </c>
      <c r="W69" s="60" t="e">
        <f t="shared" si="64"/>
        <v>#REF!</v>
      </c>
      <c r="X69" s="60" t="e">
        <f t="shared" si="71"/>
        <v>#REF!</v>
      </c>
      <c r="Y69" s="60" t="e">
        <f t="shared" si="65"/>
        <v>#REF!</v>
      </c>
      <c r="Z69" s="60" t="e">
        <f t="shared" si="68"/>
        <v>#REF!</v>
      </c>
      <c r="AA69" s="37">
        <v>1363</v>
      </c>
    </row>
    <row r="70" spans="1:27" ht="15">
      <c r="A70" s="22" t="s">
        <v>58</v>
      </c>
      <c r="B70" s="23">
        <v>6.8000000000000005E-2</v>
      </c>
      <c r="C70" s="23">
        <v>0.16</v>
      </c>
      <c r="D70" s="24">
        <v>482</v>
      </c>
      <c r="E70" s="21" t="e">
        <f>ROUND(PRODUCT(D70,#REF!),0)</f>
        <v>#REF!</v>
      </c>
      <c r="G70" s="29" t="e">
        <f t="shared" si="72"/>
        <v>#REF!</v>
      </c>
      <c r="H70" s="32" t="e">
        <f t="shared" si="53"/>
        <v>#REF!</v>
      </c>
      <c r="I70" s="34" t="e">
        <f t="shared" si="73"/>
        <v>#REF!</v>
      </c>
      <c r="J70" s="35" t="e">
        <f t="shared" si="74"/>
        <v>#REF!</v>
      </c>
      <c r="K70" s="37" t="e">
        <f t="shared" si="56"/>
        <v>#REF!</v>
      </c>
      <c r="M70" s="41" t="e">
        <f t="shared" si="57"/>
        <v>#REF!</v>
      </c>
      <c r="N70" s="54" t="e">
        <f t="shared" si="75"/>
        <v>#REF!</v>
      </c>
      <c r="O70" s="37" t="e">
        <f t="shared" si="59"/>
        <v>#REF!</v>
      </c>
      <c r="P70" s="37" t="e">
        <f t="shared" si="69"/>
        <v>#REF!</v>
      </c>
      <c r="Q70" s="37" t="e">
        <f t="shared" si="67"/>
        <v>#REF!</v>
      </c>
      <c r="R70" s="37" t="e">
        <f t="shared" ref="R70:R75" si="76">ROUND(Q70*1.07,0)</f>
        <v>#REF!</v>
      </c>
      <c r="S70" s="60" t="e">
        <f t="shared" si="66"/>
        <v>#REF!</v>
      </c>
      <c r="T70" s="37" t="e">
        <f t="shared" si="62"/>
        <v>#REF!</v>
      </c>
      <c r="U70" s="37" t="e">
        <f t="shared" si="70"/>
        <v>#REF!</v>
      </c>
      <c r="V70" s="37" t="e">
        <f t="shared" si="63"/>
        <v>#REF!</v>
      </c>
      <c r="W70" s="60" t="e">
        <f t="shared" ref="W70:W140" si="77">ROUND(V70*1.05,0)</f>
        <v>#REF!</v>
      </c>
      <c r="X70" s="60" t="e">
        <f t="shared" si="71"/>
        <v>#REF!</v>
      </c>
      <c r="Y70" s="60" t="e">
        <f t="shared" ref="Y70:Z73" si="78">ROUND(X70*0.95,0)</f>
        <v>#REF!</v>
      </c>
      <c r="Z70" s="60" t="e">
        <f t="shared" si="78"/>
        <v>#REF!</v>
      </c>
      <c r="AA70" s="37">
        <v>1568</v>
      </c>
    </row>
    <row r="71" spans="1:27" ht="15">
      <c r="A71" s="22" t="s">
        <v>59</v>
      </c>
      <c r="B71" s="23">
        <v>9.8000000000000004E-2</v>
      </c>
      <c r="C71" s="23">
        <v>0.24</v>
      </c>
      <c r="D71" s="24">
        <v>778</v>
      </c>
      <c r="E71" s="21" t="e">
        <f>ROUND(PRODUCT(D71,#REF!),0)</f>
        <v>#REF!</v>
      </c>
      <c r="G71" s="29" t="e">
        <f t="shared" si="72"/>
        <v>#REF!</v>
      </c>
      <c r="H71" s="32" t="e">
        <f t="shared" si="53"/>
        <v>#REF!</v>
      </c>
      <c r="I71" s="34" t="e">
        <f t="shared" si="73"/>
        <v>#REF!</v>
      </c>
      <c r="J71" s="35" t="e">
        <f t="shared" si="74"/>
        <v>#REF!</v>
      </c>
      <c r="K71" s="37" t="e">
        <f t="shared" si="56"/>
        <v>#REF!</v>
      </c>
      <c r="M71" s="41" t="e">
        <f t="shared" si="57"/>
        <v>#REF!</v>
      </c>
      <c r="N71" s="54" t="e">
        <f t="shared" si="75"/>
        <v>#REF!</v>
      </c>
      <c r="O71" s="37" t="e">
        <f t="shared" si="59"/>
        <v>#REF!</v>
      </c>
      <c r="P71" s="37" t="e">
        <f t="shared" si="69"/>
        <v>#REF!</v>
      </c>
      <c r="Q71" s="37" t="e">
        <f t="shared" si="67"/>
        <v>#REF!</v>
      </c>
      <c r="R71" s="37" t="e">
        <f t="shared" si="76"/>
        <v>#REF!</v>
      </c>
      <c r="S71" s="60" t="e">
        <f t="shared" si="66"/>
        <v>#REF!</v>
      </c>
      <c r="T71" s="37" t="e">
        <f t="shared" si="62"/>
        <v>#REF!</v>
      </c>
      <c r="U71" s="37" t="e">
        <f t="shared" si="70"/>
        <v>#REF!</v>
      </c>
      <c r="V71" s="37" t="e">
        <f t="shared" si="63"/>
        <v>#REF!</v>
      </c>
      <c r="W71" s="60" t="e">
        <f t="shared" si="77"/>
        <v>#REF!</v>
      </c>
      <c r="X71" s="60" t="e">
        <f t="shared" si="71"/>
        <v>#REF!</v>
      </c>
      <c r="Y71" s="60" t="e">
        <f t="shared" si="78"/>
        <v>#REF!</v>
      </c>
      <c r="Z71" s="60" t="e">
        <f t="shared" si="78"/>
        <v>#REF!</v>
      </c>
      <c r="AA71" s="37">
        <v>2443</v>
      </c>
    </row>
    <row r="72" spans="1:27" ht="15">
      <c r="A72" s="22" t="s">
        <v>60</v>
      </c>
      <c r="B72" s="23">
        <v>0.11700000000000001</v>
      </c>
      <c r="C72" s="23">
        <v>0.28000000000000003</v>
      </c>
      <c r="D72" s="24">
        <v>930</v>
      </c>
      <c r="E72" s="21" t="e">
        <f>ROUND(PRODUCT(D72,#REF!),0)</f>
        <v>#REF!</v>
      </c>
      <c r="G72" s="29" t="e">
        <f t="shared" si="72"/>
        <v>#REF!</v>
      </c>
      <c r="H72" s="32" t="e">
        <f t="shared" si="53"/>
        <v>#REF!</v>
      </c>
      <c r="I72" s="34" t="e">
        <f t="shared" si="73"/>
        <v>#REF!</v>
      </c>
      <c r="J72" s="35" t="e">
        <f t="shared" si="74"/>
        <v>#REF!</v>
      </c>
      <c r="K72" s="37" t="e">
        <f t="shared" si="56"/>
        <v>#REF!</v>
      </c>
      <c r="M72" s="41" t="e">
        <f t="shared" si="57"/>
        <v>#REF!</v>
      </c>
      <c r="N72" s="54" t="e">
        <f t="shared" si="75"/>
        <v>#REF!</v>
      </c>
      <c r="O72" s="37" t="e">
        <f t="shared" si="59"/>
        <v>#REF!</v>
      </c>
      <c r="P72" s="37" t="e">
        <f t="shared" si="69"/>
        <v>#REF!</v>
      </c>
      <c r="Q72" s="37" t="e">
        <f t="shared" si="67"/>
        <v>#REF!</v>
      </c>
      <c r="R72" s="37" t="e">
        <f t="shared" si="76"/>
        <v>#REF!</v>
      </c>
      <c r="S72" s="60" t="e">
        <f t="shared" si="66"/>
        <v>#REF!</v>
      </c>
      <c r="T72" s="37" t="e">
        <f t="shared" si="62"/>
        <v>#REF!</v>
      </c>
      <c r="U72" s="37" t="e">
        <f t="shared" si="70"/>
        <v>#REF!</v>
      </c>
      <c r="V72" s="37" t="e">
        <f t="shared" si="63"/>
        <v>#REF!</v>
      </c>
      <c r="W72" s="60" t="e">
        <f t="shared" si="77"/>
        <v>#REF!</v>
      </c>
      <c r="X72" s="60" t="e">
        <f t="shared" si="71"/>
        <v>#REF!</v>
      </c>
      <c r="Y72" s="60" t="e">
        <f t="shared" si="78"/>
        <v>#REF!</v>
      </c>
      <c r="Z72" s="60" t="e">
        <f t="shared" si="78"/>
        <v>#REF!</v>
      </c>
      <c r="AA72" s="37">
        <v>3312</v>
      </c>
    </row>
    <row r="73" spans="1:27" ht="15">
      <c r="A73" s="22" t="s">
        <v>61</v>
      </c>
      <c r="B73" s="23">
        <v>0.129</v>
      </c>
      <c r="C73" s="23">
        <v>0.31</v>
      </c>
      <c r="D73" s="24">
        <v>1026</v>
      </c>
      <c r="E73" s="21" t="e">
        <f>ROUND(PRODUCT(D73,#REF!),0)</f>
        <v>#REF!</v>
      </c>
      <c r="G73" s="29" t="e">
        <f t="shared" si="72"/>
        <v>#REF!</v>
      </c>
      <c r="H73" s="32" t="e">
        <f t="shared" si="53"/>
        <v>#REF!</v>
      </c>
      <c r="I73" s="34" t="e">
        <f t="shared" si="73"/>
        <v>#REF!</v>
      </c>
      <c r="J73" s="35" t="e">
        <f t="shared" si="74"/>
        <v>#REF!</v>
      </c>
      <c r="K73" s="37" t="e">
        <f t="shared" si="56"/>
        <v>#REF!</v>
      </c>
      <c r="M73" s="41" t="e">
        <f t="shared" si="57"/>
        <v>#REF!</v>
      </c>
      <c r="N73" s="54" t="e">
        <f t="shared" si="75"/>
        <v>#REF!</v>
      </c>
      <c r="O73" s="37" t="e">
        <f t="shared" si="59"/>
        <v>#REF!</v>
      </c>
      <c r="P73" s="37" t="e">
        <f t="shared" si="69"/>
        <v>#REF!</v>
      </c>
      <c r="Q73" s="37" t="e">
        <f t="shared" si="67"/>
        <v>#REF!</v>
      </c>
      <c r="R73" s="37" t="e">
        <f t="shared" si="76"/>
        <v>#REF!</v>
      </c>
      <c r="S73" s="60" t="e">
        <f t="shared" si="66"/>
        <v>#REF!</v>
      </c>
      <c r="T73" s="37" t="e">
        <f t="shared" si="62"/>
        <v>#REF!</v>
      </c>
      <c r="U73" s="37" t="e">
        <f t="shared" si="70"/>
        <v>#REF!</v>
      </c>
      <c r="V73" s="37" t="e">
        <f t="shared" si="63"/>
        <v>#REF!</v>
      </c>
      <c r="W73" s="60" t="e">
        <f t="shared" si="77"/>
        <v>#REF!</v>
      </c>
      <c r="X73" s="60" t="e">
        <f t="shared" si="71"/>
        <v>#REF!</v>
      </c>
      <c r="Y73" s="60" t="e">
        <f t="shared" si="78"/>
        <v>#REF!</v>
      </c>
      <c r="Z73" s="60" t="e">
        <f t="shared" si="78"/>
        <v>#REF!</v>
      </c>
      <c r="AA73" s="37">
        <v>4001</v>
      </c>
    </row>
    <row r="74" spans="1:27" ht="15">
      <c r="A74" s="22" t="s">
        <v>62</v>
      </c>
      <c r="B74" s="23">
        <v>0.36399999999999999</v>
      </c>
      <c r="C74" s="23">
        <v>0.87</v>
      </c>
      <c r="D74" s="24">
        <v>4339</v>
      </c>
      <c r="E74" s="21" t="e">
        <f>ROUND(PRODUCT(D74,#REF!),0)</f>
        <v>#REF!</v>
      </c>
      <c r="G74" s="29" t="e">
        <f t="shared" si="72"/>
        <v>#REF!</v>
      </c>
      <c r="H74" s="32" t="e">
        <f t="shared" si="53"/>
        <v>#REF!</v>
      </c>
      <c r="I74" s="34" t="e">
        <f t="shared" si="73"/>
        <v>#REF!</v>
      </c>
      <c r="J74" s="35" t="e">
        <f t="shared" si="74"/>
        <v>#REF!</v>
      </c>
      <c r="K74" s="37" t="e">
        <f t="shared" si="56"/>
        <v>#REF!</v>
      </c>
      <c r="M74" s="41" t="e">
        <f t="shared" si="57"/>
        <v>#REF!</v>
      </c>
      <c r="N74" s="54" t="e">
        <f t="shared" si="75"/>
        <v>#REF!</v>
      </c>
      <c r="O74" s="37" t="e">
        <f t="shared" si="59"/>
        <v>#REF!</v>
      </c>
      <c r="P74" s="37" t="e">
        <f t="shared" si="69"/>
        <v>#REF!</v>
      </c>
      <c r="Q74" s="37" t="e">
        <f t="shared" si="67"/>
        <v>#REF!</v>
      </c>
      <c r="R74" s="37" t="e">
        <f t="shared" si="76"/>
        <v>#REF!</v>
      </c>
      <c r="S74" s="60" t="e">
        <f t="shared" si="66"/>
        <v>#REF!</v>
      </c>
      <c r="T74" s="37" t="e">
        <f t="shared" si="62"/>
        <v>#REF!</v>
      </c>
      <c r="U74" s="37" t="e">
        <f t="shared" si="70"/>
        <v>#REF!</v>
      </c>
      <c r="V74" s="37" t="e">
        <f t="shared" si="63"/>
        <v>#REF!</v>
      </c>
      <c r="W74" s="60" t="e">
        <f t="shared" si="77"/>
        <v>#REF!</v>
      </c>
      <c r="X74" s="60" t="e">
        <f t="shared" si="71"/>
        <v>#REF!</v>
      </c>
      <c r="Y74" s="60" t="e">
        <f>ROUND(X74*0.95,0)</f>
        <v>#REF!</v>
      </c>
      <c r="Z74" s="60" t="e">
        <f>ROUND(Y74*0.8,0)</f>
        <v>#REF!</v>
      </c>
      <c r="AA74" s="37">
        <v>9325</v>
      </c>
    </row>
    <row r="75" spans="1:27" ht="15">
      <c r="A75" s="22" t="s">
        <v>63</v>
      </c>
      <c r="B75" s="23">
        <v>0.23799999999999999</v>
      </c>
      <c r="C75" s="23">
        <v>0.56999999999999995</v>
      </c>
      <c r="D75" s="24">
        <v>2836</v>
      </c>
      <c r="E75" s="21" t="e">
        <f>ROUND(PRODUCT(D75,#REF!),0)</f>
        <v>#REF!</v>
      </c>
      <c r="G75" s="29" t="e">
        <f t="shared" si="72"/>
        <v>#REF!</v>
      </c>
      <c r="H75" s="32" t="e">
        <f t="shared" si="53"/>
        <v>#REF!</v>
      </c>
      <c r="I75" s="34" t="e">
        <f t="shared" si="73"/>
        <v>#REF!</v>
      </c>
      <c r="J75" s="35" t="e">
        <f t="shared" si="74"/>
        <v>#REF!</v>
      </c>
      <c r="K75" s="37" t="e">
        <f t="shared" si="56"/>
        <v>#REF!</v>
      </c>
      <c r="M75" s="41" t="e">
        <f t="shared" si="57"/>
        <v>#REF!</v>
      </c>
      <c r="N75" s="54" t="e">
        <f t="shared" si="75"/>
        <v>#REF!</v>
      </c>
      <c r="O75" s="37" t="e">
        <f t="shared" si="59"/>
        <v>#REF!</v>
      </c>
      <c r="P75" s="37" t="e">
        <f t="shared" si="69"/>
        <v>#REF!</v>
      </c>
      <c r="Q75" s="37" t="e">
        <f t="shared" si="67"/>
        <v>#REF!</v>
      </c>
      <c r="R75" s="37" t="e">
        <f t="shared" si="76"/>
        <v>#REF!</v>
      </c>
      <c r="S75" s="60" t="e">
        <f t="shared" si="66"/>
        <v>#REF!</v>
      </c>
      <c r="T75" s="37" t="e">
        <f t="shared" ref="T75:T144" si="79">ROUND(S75*1.07,0)</f>
        <v>#REF!</v>
      </c>
      <c r="U75" s="37" t="e">
        <f t="shared" si="70"/>
        <v>#REF!</v>
      </c>
      <c r="V75" s="37" t="e">
        <f t="shared" si="63"/>
        <v>#REF!</v>
      </c>
      <c r="W75" s="60" t="e">
        <f t="shared" si="77"/>
        <v>#REF!</v>
      </c>
      <c r="X75" s="60" t="e">
        <f t="shared" si="71"/>
        <v>#REF!</v>
      </c>
      <c r="Y75" s="60" t="e">
        <f>ROUND(X75*0.95,0)</f>
        <v>#REF!</v>
      </c>
      <c r="Z75" s="60" t="e">
        <f>ROUND(Y75*0.8,0)</f>
        <v>#REF!</v>
      </c>
      <c r="AA75" s="37">
        <v>6088</v>
      </c>
    </row>
    <row r="76" spans="1:27" ht="13.15" customHeight="1">
      <c r="A76" s="136" t="s">
        <v>191</v>
      </c>
      <c r="B76" s="137"/>
      <c r="C76" s="137"/>
      <c r="D76" s="138"/>
      <c r="H76" s="29"/>
      <c r="I76" s="34"/>
      <c r="K76" s="37"/>
      <c r="M76" s="41"/>
      <c r="N76" s="54"/>
      <c r="O76" s="37"/>
      <c r="P76" s="37"/>
      <c r="Q76" s="37"/>
      <c r="R76" s="37"/>
      <c r="S76" s="60"/>
      <c r="T76" s="37"/>
      <c r="U76" s="37"/>
      <c r="V76" s="37"/>
      <c r="W76" s="60"/>
      <c r="X76" s="60"/>
      <c r="Y76" s="60"/>
      <c r="Z76" s="60"/>
      <c r="AA76" s="37"/>
    </row>
    <row r="77" spans="1:27" ht="15">
      <c r="A77" s="22" t="s">
        <v>192</v>
      </c>
      <c r="B77" s="23">
        <v>0.42</v>
      </c>
      <c r="C77" s="23">
        <v>1.01</v>
      </c>
      <c r="D77" s="24">
        <v>6664</v>
      </c>
      <c r="E77" s="21" t="e">
        <f>ROUND(PRODUCT(D77,#REF!),0)</f>
        <v>#REF!</v>
      </c>
      <c r="G77" s="29" t="e">
        <f t="shared" si="72"/>
        <v>#REF!</v>
      </c>
      <c r="H77" s="32" t="e">
        <f>ROUND(G77*1.05,0)</f>
        <v>#REF!</v>
      </c>
      <c r="I77" s="34" t="e">
        <f t="shared" si="73"/>
        <v>#REF!</v>
      </c>
      <c r="J77" s="35" t="e">
        <f t="shared" si="74"/>
        <v>#REF!</v>
      </c>
      <c r="K77" s="37" t="e">
        <f t="shared" si="56"/>
        <v>#REF!</v>
      </c>
      <c r="M77" s="41" t="e">
        <f>K77</f>
        <v>#REF!</v>
      </c>
      <c r="N77" s="54" t="e">
        <f t="shared" si="75"/>
        <v>#REF!</v>
      </c>
      <c r="O77" s="37" t="e">
        <f>ROUND(N77*1.03,0)</f>
        <v>#REF!</v>
      </c>
      <c r="P77" s="37" t="e">
        <f t="shared" ref="P77:Q129" si="80">O77</f>
        <v>#REF!</v>
      </c>
      <c r="Q77" s="37" t="e">
        <f t="shared" si="80"/>
        <v>#REF!</v>
      </c>
      <c r="R77" s="37" t="e">
        <f>ROUND(Q77*1.07,0)</f>
        <v>#REF!</v>
      </c>
      <c r="S77" s="60" t="e">
        <f t="shared" si="66"/>
        <v>#REF!</v>
      </c>
      <c r="T77" s="37" t="e">
        <f t="shared" si="79"/>
        <v>#REF!</v>
      </c>
      <c r="U77" s="37" t="e">
        <f>ROUND(T77*1.0215,0)</f>
        <v>#REF!</v>
      </c>
      <c r="V77" s="37" t="e">
        <f>ROUND(U77*1.04,0)</f>
        <v>#REF!</v>
      </c>
      <c r="W77" s="60" t="e">
        <f t="shared" si="77"/>
        <v>#REF!</v>
      </c>
      <c r="X77" s="60" t="e">
        <f>ROUND(W77*1.07,0)</f>
        <v>#REF!</v>
      </c>
      <c r="Y77" s="60" t="e">
        <f>ROUND(X77*0.95,0)</f>
        <v>#REF!</v>
      </c>
      <c r="Z77" s="60">
        <v>7085</v>
      </c>
      <c r="AA77" s="37">
        <v>10548</v>
      </c>
    </row>
    <row r="78" spans="1:27" ht="15">
      <c r="A78" s="22" t="s">
        <v>193</v>
      </c>
      <c r="B78" s="23">
        <v>0.45</v>
      </c>
      <c r="C78" s="23">
        <v>1.08</v>
      </c>
      <c r="D78" s="24"/>
      <c r="H78" s="32"/>
      <c r="I78" s="34"/>
      <c r="K78" s="37"/>
      <c r="M78" s="41"/>
      <c r="N78" s="54"/>
      <c r="O78" s="37"/>
      <c r="P78" s="37"/>
      <c r="Q78" s="37"/>
      <c r="R78" s="37"/>
      <c r="S78" s="60"/>
      <c r="T78" s="37"/>
      <c r="U78" s="37"/>
      <c r="V78" s="37"/>
      <c r="W78" s="60"/>
      <c r="X78" s="60"/>
      <c r="Y78" s="60"/>
      <c r="Z78" s="60"/>
      <c r="AA78" s="37">
        <v>10808</v>
      </c>
    </row>
    <row r="79" spans="1:27" ht="15">
      <c r="A79" s="22" t="s">
        <v>194</v>
      </c>
      <c r="B79" s="23">
        <v>0.94</v>
      </c>
      <c r="C79" s="23">
        <v>2.2599999999999998</v>
      </c>
      <c r="D79" s="24"/>
      <c r="H79" s="32"/>
      <c r="I79" s="34"/>
      <c r="K79" s="37"/>
      <c r="M79" s="41"/>
      <c r="N79" s="54"/>
      <c r="O79" s="37"/>
      <c r="P79" s="37"/>
      <c r="Q79" s="37"/>
      <c r="R79" s="37"/>
      <c r="S79" s="60"/>
      <c r="T79" s="37"/>
      <c r="U79" s="37"/>
      <c r="V79" s="37"/>
      <c r="W79" s="60"/>
      <c r="X79" s="60"/>
      <c r="Y79" s="60"/>
      <c r="Z79" s="60"/>
      <c r="AA79" s="37">
        <v>27285</v>
      </c>
    </row>
    <row r="80" spans="1:27" ht="15">
      <c r="A80" s="22" t="s">
        <v>195</v>
      </c>
      <c r="B80" s="23">
        <v>1.02</v>
      </c>
      <c r="C80" s="23">
        <v>2.4500000000000002</v>
      </c>
      <c r="D80" s="24"/>
      <c r="H80" s="32"/>
      <c r="I80" s="34"/>
      <c r="K80" s="37"/>
      <c r="M80" s="41"/>
      <c r="N80" s="54"/>
      <c r="O80" s="37"/>
      <c r="P80" s="37"/>
      <c r="Q80" s="37"/>
      <c r="R80" s="37"/>
      <c r="S80" s="60"/>
      <c r="T80" s="37"/>
      <c r="U80" s="37"/>
      <c r="V80" s="37"/>
      <c r="W80" s="60"/>
      <c r="X80" s="60"/>
      <c r="Y80" s="60"/>
      <c r="Z80" s="60"/>
      <c r="AA80" s="37">
        <v>23928</v>
      </c>
    </row>
    <row r="81" spans="1:28" ht="15">
      <c r="A81" s="22" t="s">
        <v>200</v>
      </c>
      <c r="B81" s="23">
        <v>2.35</v>
      </c>
      <c r="C81" s="23">
        <v>5.6</v>
      </c>
      <c r="D81" s="24">
        <v>7956</v>
      </c>
      <c r="E81" s="21" t="e">
        <f>ROUND(PRODUCT(D81,#REF!),0)</f>
        <v>#REF!</v>
      </c>
      <c r="G81" s="29" t="e">
        <f t="shared" si="72"/>
        <v>#REF!</v>
      </c>
      <c r="H81" s="32" t="e">
        <f>ROUND(G81*1.05,0)</f>
        <v>#REF!</v>
      </c>
      <c r="I81" s="34" t="e">
        <f t="shared" si="73"/>
        <v>#REF!</v>
      </c>
      <c r="J81" s="35" t="e">
        <f t="shared" si="74"/>
        <v>#REF!</v>
      </c>
      <c r="K81" s="37" t="e">
        <f t="shared" si="56"/>
        <v>#REF!</v>
      </c>
      <c r="M81" s="41" t="e">
        <f>K81</f>
        <v>#REF!</v>
      </c>
      <c r="N81" s="54" t="e">
        <f t="shared" si="75"/>
        <v>#REF!</v>
      </c>
      <c r="O81" s="37" t="e">
        <f>ROUND(N81*1.03,0)</f>
        <v>#REF!</v>
      </c>
      <c r="P81" s="37" t="e">
        <f t="shared" si="80"/>
        <v>#REF!</v>
      </c>
      <c r="Q81" s="37" t="e">
        <f t="shared" si="80"/>
        <v>#REF!</v>
      </c>
      <c r="R81" s="37" t="e">
        <f>ROUND(Q81*1.07,0)</f>
        <v>#REF!</v>
      </c>
      <c r="S81" s="60" t="e">
        <f t="shared" si="66"/>
        <v>#REF!</v>
      </c>
      <c r="T81" s="37" t="e">
        <f t="shared" si="79"/>
        <v>#REF!</v>
      </c>
      <c r="U81" s="37" t="e">
        <f>ROUND(T81*1.0215,0)</f>
        <v>#REF!</v>
      </c>
      <c r="V81" s="37" t="e">
        <f>ROUND(U81*1.04,0)</f>
        <v>#REF!</v>
      </c>
      <c r="W81" s="60" t="e">
        <f t="shared" si="77"/>
        <v>#REF!</v>
      </c>
      <c r="X81" s="60" t="e">
        <f>ROUND(W81*1.07,0)</f>
        <v>#REF!</v>
      </c>
      <c r="Y81" s="60" t="e">
        <f>ROUND(X81*0.95,0)</f>
        <v>#REF!</v>
      </c>
      <c r="Z81" s="60" t="e">
        <f>ROUND(Y81*0.85,0)</f>
        <v>#REF!</v>
      </c>
      <c r="AA81" s="37">
        <v>79914</v>
      </c>
    </row>
    <row r="82" spans="1:28" ht="15">
      <c r="A82" s="95"/>
      <c r="B82" s="82"/>
      <c r="C82" s="82"/>
      <c r="D82" s="83"/>
      <c r="E82" s="28"/>
      <c r="G82" s="31"/>
      <c r="H82" s="31"/>
      <c r="I82" s="31"/>
      <c r="J82" s="31"/>
      <c r="K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B82" s="115"/>
    </row>
    <row r="83" spans="1:28" ht="15.75">
      <c r="A83" s="96" t="s">
        <v>196</v>
      </c>
      <c r="B83" s="152" t="s">
        <v>197</v>
      </c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15"/>
    </row>
    <row r="84" spans="1:28" ht="15">
      <c r="A84" s="87"/>
      <c r="B84" s="88"/>
      <c r="C84" s="88"/>
      <c r="D84" s="89"/>
      <c r="E84" s="90"/>
      <c r="G84" s="38"/>
      <c r="H84" s="32"/>
      <c r="I84" s="33"/>
      <c r="J84" s="91"/>
      <c r="K84" s="71"/>
      <c r="M84" s="41"/>
      <c r="N84" s="54"/>
      <c r="O84" s="71"/>
      <c r="P84" s="71"/>
      <c r="Q84" s="71"/>
      <c r="R84" s="71"/>
      <c r="S84" s="92"/>
      <c r="T84" s="71"/>
      <c r="U84" s="71"/>
      <c r="V84" s="71"/>
      <c r="W84" s="92"/>
      <c r="X84" s="92"/>
      <c r="Y84" s="92"/>
      <c r="Z84" s="92"/>
      <c r="AB84" s="115"/>
    </row>
    <row r="85" spans="1:28" ht="13.15" customHeight="1">
      <c r="A85" s="136" t="s">
        <v>23</v>
      </c>
      <c r="B85" s="137"/>
      <c r="C85" s="137"/>
      <c r="D85" s="138"/>
      <c r="H85" s="29"/>
      <c r="I85" s="34"/>
      <c r="K85" s="37"/>
      <c r="M85" s="41"/>
      <c r="N85" s="54"/>
      <c r="O85" s="37"/>
      <c r="P85" s="37"/>
      <c r="Q85" s="37"/>
      <c r="R85" s="37"/>
      <c r="S85" s="60"/>
      <c r="T85" s="37"/>
      <c r="U85" s="37"/>
      <c r="V85" s="37"/>
      <c r="W85" s="60"/>
      <c r="X85" s="60"/>
      <c r="Y85" s="60"/>
      <c r="Z85" s="60"/>
      <c r="AA85" s="37"/>
      <c r="AB85" s="115"/>
    </row>
    <row r="86" spans="1:28" ht="15">
      <c r="A86" s="22" t="s">
        <v>64</v>
      </c>
      <c r="B86" s="23">
        <v>3.9E-2</v>
      </c>
      <c r="C86" s="23">
        <v>0.09</v>
      </c>
      <c r="D86" s="24">
        <v>370</v>
      </c>
      <c r="E86" s="21" t="e">
        <f>ROUND(PRODUCT(D86,#REF!),0)</f>
        <v>#REF!</v>
      </c>
      <c r="G86" s="29" t="e">
        <f t="shared" si="72"/>
        <v>#REF!</v>
      </c>
      <c r="H86" s="32" t="e">
        <f t="shared" ref="H86:H106" si="81">ROUND(G86*1.05,0)</f>
        <v>#REF!</v>
      </c>
      <c r="I86" s="34" t="e">
        <f t="shared" si="73"/>
        <v>#REF!</v>
      </c>
      <c r="J86" s="35" t="e">
        <f t="shared" si="74"/>
        <v>#REF!</v>
      </c>
      <c r="K86" s="37" t="e">
        <f t="shared" si="56"/>
        <v>#REF!</v>
      </c>
      <c r="M86" s="41" t="e">
        <f t="shared" ref="M86:M106" si="82">K86</f>
        <v>#REF!</v>
      </c>
      <c r="N86" s="54" t="e">
        <f t="shared" si="75"/>
        <v>#REF!</v>
      </c>
      <c r="O86" s="37" t="e">
        <f t="shared" ref="O86:O106" si="83">ROUND(N86*1.03,0)</f>
        <v>#REF!</v>
      </c>
      <c r="P86" s="37" t="e">
        <f>ROUND(O86*1.33,0)</f>
        <v>#REF!</v>
      </c>
      <c r="Q86" s="37" t="e">
        <f t="shared" ref="Q86:Q92" si="84">P86</f>
        <v>#REF!</v>
      </c>
      <c r="R86" s="37" t="e">
        <f t="shared" ref="R86:R106" si="85">ROUND(Q86*1.07,0)</f>
        <v>#REF!</v>
      </c>
      <c r="S86" s="60" t="e">
        <f t="shared" si="66"/>
        <v>#REF!</v>
      </c>
      <c r="T86" s="37" t="e">
        <f t="shared" si="79"/>
        <v>#REF!</v>
      </c>
      <c r="U86" s="37" t="e">
        <f>ROUND(T86*1.029,0)</f>
        <v>#REF!</v>
      </c>
      <c r="V86" s="37" t="e">
        <f t="shared" ref="V86:V106" si="86">ROUND(U86*1.04,0)</f>
        <v>#REF!</v>
      </c>
      <c r="W86" s="60" t="e">
        <f t="shared" si="77"/>
        <v>#REF!</v>
      </c>
      <c r="X86" s="60" t="e">
        <f t="shared" ref="X86:X106" si="87">ROUND(W86*1.1,0)</f>
        <v>#REF!</v>
      </c>
      <c r="Y86" s="60" t="e">
        <f t="shared" ref="Y86:Y106" si="88">ROUND(X86*0.95,0)</f>
        <v>#REF!</v>
      </c>
      <c r="Z86" s="60" t="e">
        <f>ROUND(Y86*0.8,0)</f>
        <v>#REF!</v>
      </c>
      <c r="AA86" s="37">
        <v>1136</v>
      </c>
    </row>
    <row r="87" spans="1:28" ht="15">
      <c r="A87" s="22" t="s">
        <v>65</v>
      </c>
      <c r="B87" s="23">
        <v>4.5999999999999999E-2</v>
      </c>
      <c r="C87" s="23">
        <v>0.11</v>
      </c>
      <c r="D87" s="24">
        <v>436</v>
      </c>
      <c r="E87" s="21" t="e">
        <f>ROUND(PRODUCT(D87,#REF!),0)</f>
        <v>#REF!</v>
      </c>
      <c r="G87" s="29" t="e">
        <f t="shared" si="72"/>
        <v>#REF!</v>
      </c>
      <c r="H87" s="32" t="e">
        <f t="shared" si="81"/>
        <v>#REF!</v>
      </c>
      <c r="I87" s="34" t="e">
        <f t="shared" si="73"/>
        <v>#REF!</v>
      </c>
      <c r="J87" s="35" t="e">
        <f t="shared" si="74"/>
        <v>#REF!</v>
      </c>
      <c r="K87" s="37" t="e">
        <f t="shared" si="56"/>
        <v>#REF!</v>
      </c>
      <c r="M87" s="41" t="e">
        <f t="shared" si="82"/>
        <v>#REF!</v>
      </c>
      <c r="N87" s="54" t="e">
        <f t="shared" si="75"/>
        <v>#REF!</v>
      </c>
      <c r="O87" s="37" t="e">
        <f t="shared" si="83"/>
        <v>#REF!</v>
      </c>
      <c r="P87" s="37" t="e">
        <f t="shared" ref="P87:P92" si="89">ROUND(O87*1.33,0)</f>
        <v>#REF!</v>
      </c>
      <c r="Q87" s="37" t="e">
        <f t="shared" si="84"/>
        <v>#REF!</v>
      </c>
      <c r="R87" s="37" t="e">
        <f t="shared" si="85"/>
        <v>#REF!</v>
      </c>
      <c r="S87" s="60" t="e">
        <f t="shared" si="66"/>
        <v>#REF!</v>
      </c>
      <c r="T87" s="37" t="e">
        <f t="shared" si="79"/>
        <v>#REF!</v>
      </c>
      <c r="U87" s="37" t="e">
        <f t="shared" ref="U87:U106" si="90">ROUND(T87*1.029,0)</f>
        <v>#REF!</v>
      </c>
      <c r="V87" s="37" t="e">
        <f t="shared" si="86"/>
        <v>#REF!</v>
      </c>
      <c r="W87" s="60" t="e">
        <f t="shared" si="77"/>
        <v>#REF!</v>
      </c>
      <c r="X87" s="60" t="e">
        <f t="shared" si="87"/>
        <v>#REF!</v>
      </c>
      <c r="Y87" s="60" t="e">
        <f t="shared" si="88"/>
        <v>#REF!</v>
      </c>
      <c r="Z87" s="60" t="e">
        <f t="shared" ref="Z87:Z106" si="91">ROUND(Y87*0.8,0)</f>
        <v>#REF!</v>
      </c>
      <c r="AA87" s="37">
        <v>1390</v>
      </c>
    </row>
    <row r="88" spans="1:28" ht="15">
      <c r="A88" s="22" t="s">
        <v>66</v>
      </c>
      <c r="B88" s="23">
        <v>5.2999999999999999E-2</v>
      </c>
      <c r="C88" s="23">
        <v>0.13</v>
      </c>
      <c r="D88" s="24">
        <v>502</v>
      </c>
      <c r="E88" s="21" t="e">
        <f>ROUND(PRODUCT(D88,#REF!),0)</f>
        <v>#REF!</v>
      </c>
      <c r="G88" s="29" t="e">
        <f t="shared" si="72"/>
        <v>#REF!</v>
      </c>
      <c r="H88" s="32" t="e">
        <f t="shared" si="81"/>
        <v>#REF!</v>
      </c>
      <c r="I88" s="34" t="e">
        <f t="shared" si="73"/>
        <v>#REF!</v>
      </c>
      <c r="J88" s="35" t="e">
        <f t="shared" si="74"/>
        <v>#REF!</v>
      </c>
      <c r="K88" s="37" t="e">
        <f t="shared" si="56"/>
        <v>#REF!</v>
      </c>
      <c r="M88" s="41" t="e">
        <f t="shared" si="82"/>
        <v>#REF!</v>
      </c>
      <c r="N88" s="54" t="e">
        <f t="shared" si="75"/>
        <v>#REF!</v>
      </c>
      <c r="O88" s="37" t="e">
        <f t="shared" si="83"/>
        <v>#REF!</v>
      </c>
      <c r="P88" s="37" t="e">
        <f t="shared" si="89"/>
        <v>#REF!</v>
      </c>
      <c r="Q88" s="37" t="e">
        <f t="shared" si="84"/>
        <v>#REF!</v>
      </c>
      <c r="R88" s="37" t="e">
        <f t="shared" si="85"/>
        <v>#REF!</v>
      </c>
      <c r="S88" s="60" t="e">
        <f t="shared" si="66"/>
        <v>#REF!</v>
      </c>
      <c r="T88" s="37" t="e">
        <f t="shared" si="79"/>
        <v>#REF!</v>
      </c>
      <c r="U88" s="37" t="e">
        <f t="shared" si="90"/>
        <v>#REF!</v>
      </c>
      <c r="V88" s="37" t="e">
        <f t="shared" si="86"/>
        <v>#REF!</v>
      </c>
      <c r="W88" s="60" t="e">
        <f t="shared" si="77"/>
        <v>#REF!</v>
      </c>
      <c r="X88" s="60" t="e">
        <f t="shared" si="87"/>
        <v>#REF!</v>
      </c>
      <c r="Y88" s="60" t="e">
        <f t="shared" si="88"/>
        <v>#REF!</v>
      </c>
      <c r="Z88" s="60" t="e">
        <f t="shared" si="91"/>
        <v>#REF!</v>
      </c>
      <c r="AA88" s="37">
        <v>1637</v>
      </c>
    </row>
    <row r="89" spans="1:28" ht="15">
      <c r="A89" s="22" t="s">
        <v>67</v>
      </c>
      <c r="B89" s="23">
        <v>0.06</v>
      </c>
      <c r="C89" s="23">
        <v>0.14000000000000001</v>
      </c>
      <c r="D89" s="24">
        <v>569</v>
      </c>
      <c r="E89" s="21" t="e">
        <f>ROUND(PRODUCT(D89,#REF!),0)</f>
        <v>#REF!</v>
      </c>
      <c r="G89" s="29" t="e">
        <f t="shared" si="72"/>
        <v>#REF!</v>
      </c>
      <c r="H89" s="32" t="e">
        <f t="shared" si="81"/>
        <v>#REF!</v>
      </c>
      <c r="I89" s="34" t="e">
        <f t="shared" si="73"/>
        <v>#REF!</v>
      </c>
      <c r="J89" s="35" t="e">
        <f t="shared" si="74"/>
        <v>#REF!</v>
      </c>
      <c r="K89" s="37" t="e">
        <f t="shared" si="56"/>
        <v>#REF!</v>
      </c>
      <c r="M89" s="41" t="e">
        <f t="shared" si="82"/>
        <v>#REF!</v>
      </c>
      <c r="N89" s="54" t="e">
        <f t="shared" si="75"/>
        <v>#REF!</v>
      </c>
      <c r="O89" s="37" t="e">
        <f t="shared" si="83"/>
        <v>#REF!</v>
      </c>
      <c r="P89" s="37" t="e">
        <f t="shared" si="89"/>
        <v>#REF!</v>
      </c>
      <c r="Q89" s="37" t="e">
        <f t="shared" si="84"/>
        <v>#REF!</v>
      </c>
      <c r="R89" s="37" t="e">
        <f t="shared" si="85"/>
        <v>#REF!</v>
      </c>
      <c r="S89" s="60" t="e">
        <f t="shared" si="66"/>
        <v>#REF!</v>
      </c>
      <c r="T89" s="37" t="e">
        <f t="shared" si="79"/>
        <v>#REF!</v>
      </c>
      <c r="U89" s="37" t="e">
        <f t="shared" si="90"/>
        <v>#REF!</v>
      </c>
      <c r="V89" s="37" t="e">
        <f t="shared" si="86"/>
        <v>#REF!</v>
      </c>
      <c r="W89" s="60" t="e">
        <f t="shared" si="77"/>
        <v>#REF!</v>
      </c>
      <c r="X89" s="60" t="e">
        <f t="shared" si="87"/>
        <v>#REF!</v>
      </c>
      <c r="Y89" s="60" t="e">
        <f t="shared" si="88"/>
        <v>#REF!</v>
      </c>
      <c r="Z89" s="60" t="e">
        <f t="shared" si="91"/>
        <v>#REF!</v>
      </c>
      <c r="AA89" s="37">
        <v>1852</v>
      </c>
    </row>
    <row r="90" spans="1:28" ht="15">
      <c r="A90" s="22" t="s">
        <v>68</v>
      </c>
      <c r="B90" s="23">
        <v>6.6000000000000003E-2</v>
      </c>
      <c r="C90" s="23">
        <v>0.16</v>
      </c>
      <c r="D90" s="24">
        <v>626</v>
      </c>
      <c r="E90" s="21" t="e">
        <f>ROUND(PRODUCT(D90,#REF!),0)</f>
        <v>#REF!</v>
      </c>
      <c r="G90" s="29" t="e">
        <f t="shared" si="72"/>
        <v>#REF!</v>
      </c>
      <c r="H90" s="32" t="e">
        <f t="shared" si="81"/>
        <v>#REF!</v>
      </c>
      <c r="I90" s="34" t="e">
        <f t="shared" si="73"/>
        <v>#REF!</v>
      </c>
      <c r="J90" s="35" t="e">
        <f t="shared" si="74"/>
        <v>#REF!</v>
      </c>
      <c r="K90" s="37" t="e">
        <f t="shared" si="56"/>
        <v>#REF!</v>
      </c>
      <c r="M90" s="41" t="e">
        <f t="shared" si="82"/>
        <v>#REF!</v>
      </c>
      <c r="N90" s="54" t="e">
        <f t="shared" si="75"/>
        <v>#REF!</v>
      </c>
      <c r="O90" s="37" t="e">
        <f t="shared" si="83"/>
        <v>#REF!</v>
      </c>
      <c r="P90" s="37" t="e">
        <f t="shared" si="89"/>
        <v>#REF!</v>
      </c>
      <c r="Q90" s="37" t="e">
        <f t="shared" si="84"/>
        <v>#REF!</v>
      </c>
      <c r="R90" s="37" t="e">
        <f t="shared" si="85"/>
        <v>#REF!</v>
      </c>
      <c r="S90" s="60" t="e">
        <f t="shared" si="66"/>
        <v>#REF!</v>
      </c>
      <c r="T90" s="37" t="e">
        <f t="shared" si="79"/>
        <v>#REF!</v>
      </c>
      <c r="U90" s="37" t="e">
        <f t="shared" si="90"/>
        <v>#REF!</v>
      </c>
      <c r="V90" s="37" t="e">
        <f t="shared" si="86"/>
        <v>#REF!</v>
      </c>
      <c r="W90" s="60" t="e">
        <f t="shared" si="77"/>
        <v>#REF!</v>
      </c>
      <c r="X90" s="60" t="e">
        <f t="shared" si="87"/>
        <v>#REF!</v>
      </c>
      <c r="Y90" s="60" t="e">
        <f t="shared" si="88"/>
        <v>#REF!</v>
      </c>
      <c r="Z90" s="60" t="e">
        <f t="shared" si="91"/>
        <v>#REF!</v>
      </c>
      <c r="AA90" s="37">
        <v>2038</v>
      </c>
    </row>
    <row r="91" spans="1:28" ht="15">
      <c r="A91" s="22" t="s">
        <v>69</v>
      </c>
      <c r="B91" s="23">
        <v>7.1999999999999995E-2</v>
      </c>
      <c r="C91" s="23">
        <v>0.17</v>
      </c>
      <c r="D91" s="24">
        <v>683</v>
      </c>
      <c r="E91" s="21" t="e">
        <f>ROUND(PRODUCT(D91,#REF!),0)</f>
        <v>#REF!</v>
      </c>
      <c r="G91" s="29" t="e">
        <f t="shared" si="72"/>
        <v>#REF!</v>
      </c>
      <c r="H91" s="32" t="e">
        <f t="shared" si="81"/>
        <v>#REF!</v>
      </c>
      <c r="I91" s="34" t="e">
        <f t="shared" si="73"/>
        <v>#REF!</v>
      </c>
      <c r="J91" s="35" t="e">
        <f t="shared" si="74"/>
        <v>#REF!</v>
      </c>
      <c r="K91" s="37" t="e">
        <f t="shared" si="56"/>
        <v>#REF!</v>
      </c>
      <c r="M91" s="41" t="e">
        <f t="shared" si="82"/>
        <v>#REF!</v>
      </c>
      <c r="N91" s="54" t="e">
        <f t="shared" si="75"/>
        <v>#REF!</v>
      </c>
      <c r="O91" s="37" t="e">
        <f t="shared" si="83"/>
        <v>#REF!</v>
      </c>
      <c r="P91" s="37" t="e">
        <f t="shared" si="89"/>
        <v>#REF!</v>
      </c>
      <c r="Q91" s="37" t="e">
        <f t="shared" si="84"/>
        <v>#REF!</v>
      </c>
      <c r="R91" s="37" t="e">
        <f t="shared" si="85"/>
        <v>#REF!</v>
      </c>
      <c r="S91" s="60" t="e">
        <f t="shared" si="66"/>
        <v>#REF!</v>
      </c>
      <c r="T91" s="37" t="e">
        <f t="shared" si="79"/>
        <v>#REF!</v>
      </c>
      <c r="U91" s="37" t="e">
        <f t="shared" si="90"/>
        <v>#REF!</v>
      </c>
      <c r="V91" s="37" t="e">
        <f t="shared" si="86"/>
        <v>#REF!</v>
      </c>
      <c r="W91" s="60" t="e">
        <f t="shared" si="77"/>
        <v>#REF!</v>
      </c>
      <c r="X91" s="60" t="e">
        <f t="shared" si="87"/>
        <v>#REF!</v>
      </c>
      <c r="Y91" s="60" t="e">
        <f t="shared" si="88"/>
        <v>#REF!</v>
      </c>
      <c r="Z91" s="60" t="e">
        <f t="shared" si="91"/>
        <v>#REF!</v>
      </c>
      <c r="AA91" s="37">
        <v>2222</v>
      </c>
    </row>
    <row r="92" spans="1:28" ht="15">
      <c r="A92" s="22" t="s">
        <v>70</v>
      </c>
      <c r="B92" s="23">
        <v>0.1</v>
      </c>
      <c r="C92" s="23">
        <v>0.24</v>
      </c>
      <c r="D92" s="24">
        <v>948</v>
      </c>
      <c r="E92" s="21" t="e">
        <f>ROUND(PRODUCT(D92,#REF!),0)</f>
        <v>#REF!</v>
      </c>
      <c r="G92" s="29" t="e">
        <f t="shared" si="72"/>
        <v>#REF!</v>
      </c>
      <c r="H92" s="32" t="e">
        <f t="shared" si="81"/>
        <v>#REF!</v>
      </c>
      <c r="I92" s="34" t="e">
        <f t="shared" si="73"/>
        <v>#REF!</v>
      </c>
      <c r="J92" s="35" t="e">
        <f t="shared" si="74"/>
        <v>#REF!</v>
      </c>
      <c r="K92" s="37" t="e">
        <f t="shared" si="56"/>
        <v>#REF!</v>
      </c>
      <c r="M92" s="41" t="e">
        <f t="shared" si="82"/>
        <v>#REF!</v>
      </c>
      <c r="N92" s="54" t="e">
        <f t="shared" si="75"/>
        <v>#REF!</v>
      </c>
      <c r="O92" s="37" t="e">
        <f t="shared" si="83"/>
        <v>#REF!</v>
      </c>
      <c r="P92" s="37" t="e">
        <f t="shared" si="89"/>
        <v>#REF!</v>
      </c>
      <c r="Q92" s="37" t="e">
        <f t="shared" si="84"/>
        <v>#REF!</v>
      </c>
      <c r="R92" s="37" t="e">
        <f t="shared" si="85"/>
        <v>#REF!</v>
      </c>
      <c r="S92" s="60" t="e">
        <f t="shared" si="66"/>
        <v>#REF!</v>
      </c>
      <c r="T92" s="37" t="e">
        <f t="shared" si="79"/>
        <v>#REF!</v>
      </c>
      <c r="U92" s="37" t="e">
        <f t="shared" si="90"/>
        <v>#REF!</v>
      </c>
      <c r="V92" s="37" t="e">
        <f t="shared" si="86"/>
        <v>#REF!</v>
      </c>
      <c r="W92" s="60" t="e">
        <f t="shared" si="77"/>
        <v>#REF!</v>
      </c>
      <c r="X92" s="60" t="e">
        <f t="shared" si="87"/>
        <v>#REF!</v>
      </c>
      <c r="Y92" s="60" t="e">
        <f t="shared" si="88"/>
        <v>#REF!</v>
      </c>
      <c r="Z92" s="60" t="e">
        <f t="shared" si="91"/>
        <v>#REF!</v>
      </c>
      <c r="AA92" s="37">
        <v>3129</v>
      </c>
    </row>
    <row r="93" spans="1:28" ht="15">
      <c r="A93" s="22" t="s">
        <v>71</v>
      </c>
      <c r="B93" s="23">
        <v>0.53100000000000003</v>
      </c>
      <c r="C93" s="23">
        <v>1.27</v>
      </c>
      <c r="D93" s="24">
        <v>4030</v>
      </c>
      <c r="E93" s="21" t="e">
        <f>ROUND(PRODUCT(D93,#REF!),0)</f>
        <v>#REF!</v>
      </c>
      <c r="G93" s="29" t="e">
        <f t="shared" si="72"/>
        <v>#REF!</v>
      </c>
      <c r="H93" s="32" t="e">
        <f t="shared" si="81"/>
        <v>#REF!</v>
      </c>
      <c r="I93" s="34" t="e">
        <f t="shared" si="73"/>
        <v>#REF!</v>
      </c>
      <c r="J93" s="35" t="e">
        <f t="shared" si="74"/>
        <v>#REF!</v>
      </c>
      <c r="K93" s="37" t="e">
        <f t="shared" si="56"/>
        <v>#REF!</v>
      </c>
      <c r="M93" s="41" t="e">
        <f t="shared" si="82"/>
        <v>#REF!</v>
      </c>
      <c r="N93" s="54" t="e">
        <f t="shared" si="75"/>
        <v>#REF!</v>
      </c>
      <c r="O93" s="37" t="e">
        <f t="shared" si="83"/>
        <v>#REF!</v>
      </c>
      <c r="P93" s="37" t="e">
        <f t="shared" si="80"/>
        <v>#REF!</v>
      </c>
      <c r="Q93" s="37" t="e">
        <f t="shared" si="80"/>
        <v>#REF!</v>
      </c>
      <c r="R93" s="37" t="e">
        <f t="shared" si="85"/>
        <v>#REF!</v>
      </c>
      <c r="S93" s="60" t="e">
        <f t="shared" si="66"/>
        <v>#REF!</v>
      </c>
      <c r="T93" s="37" t="e">
        <f t="shared" si="79"/>
        <v>#REF!</v>
      </c>
      <c r="U93" s="37" t="e">
        <f t="shared" si="90"/>
        <v>#REF!</v>
      </c>
      <c r="V93" s="37" t="e">
        <f t="shared" si="86"/>
        <v>#REF!</v>
      </c>
      <c r="W93" s="60" t="e">
        <f t="shared" si="77"/>
        <v>#REF!</v>
      </c>
      <c r="X93" s="60" t="e">
        <f t="shared" si="87"/>
        <v>#REF!</v>
      </c>
      <c r="Y93" s="60" t="e">
        <f t="shared" si="88"/>
        <v>#REF!</v>
      </c>
      <c r="Z93" s="60" t="e">
        <f t="shared" si="91"/>
        <v>#REF!</v>
      </c>
      <c r="AA93" s="37">
        <v>6006</v>
      </c>
    </row>
    <row r="94" spans="1:28" ht="15">
      <c r="A94" s="22" t="s">
        <v>72</v>
      </c>
      <c r="B94" s="23">
        <v>0.48</v>
      </c>
      <c r="C94" s="23">
        <v>1.1499999999999999</v>
      </c>
      <c r="D94" s="24">
        <v>5535</v>
      </c>
      <c r="E94" s="21" t="e">
        <f>ROUND(PRODUCT(D94,#REF!),0)</f>
        <v>#REF!</v>
      </c>
      <c r="G94" s="29" t="e">
        <f t="shared" si="72"/>
        <v>#REF!</v>
      </c>
      <c r="H94" s="32" t="e">
        <f t="shared" si="81"/>
        <v>#REF!</v>
      </c>
      <c r="I94" s="34" t="e">
        <f t="shared" si="73"/>
        <v>#REF!</v>
      </c>
      <c r="J94" s="35" t="e">
        <f t="shared" si="74"/>
        <v>#REF!</v>
      </c>
      <c r="K94" s="37" t="e">
        <f t="shared" si="56"/>
        <v>#REF!</v>
      </c>
      <c r="M94" s="41" t="e">
        <f t="shared" si="82"/>
        <v>#REF!</v>
      </c>
      <c r="N94" s="54" t="e">
        <f t="shared" si="75"/>
        <v>#REF!</v>
      </c>
      <c r="O94" s="37" t="e">
        <f t="shared" si="83"/>
        <v>#REF!</v>
      </c>
      <c r="P94" s="37" t="e">
        <f t="shared" si="80"/>
        <v>#REF!</v>
      </c>
      <c r="Q94" s="37" t="e">
        <f t="shared" si="80"/>
        <v>#REF!</v>
      </c>
      <c r="R94" s="37" t="e">
        <f t="shared" si="85"/>
        <v>#REF!</v>
      </c>
      <c r="S94" s="60" t="e">
        <f t="shared" si="66"/>
        <v>#REF!</v>
      </c>
      <c r="T94" s="37" t="e">
        <f t="shared" si="79"/>
        <v>#REF!</v>
      </c>
      <c r="U94" s="37" t="e">
        <f t="shared" si="90"/>
        <v>#REF!</v>
      </c>
      <c r="V94" s="37" t="e">
        <f t="shared" si="86"/>
        <v>#REF!</v>
      </c>
      <c r="W94" s="60" t="e">
        <f t="shared" si="77"/>
        <v>#REF!</v>
      </c>
      <c r="X94" s="60" t="e">
        <f t="shared" si="87"/>
        <v>#REF!</v>
      </c>
      <c r="Y94" s="60" t="e">
        <f t="shared" si="88"/>
        <v>#REF!</v>
      </c>
      <c r="Z94" s="60" t="e">
        <f t="shared" si="91"/>
        <v>#REF!</v>
      </c>
      <c r="AA94" s="37">
        <v>11051</v>
      </c>
    </row>
    <row r="95" spans="1:28" ht="15">
      <c r="A95" s="22" t="s">
        <v>73</v>
      </c>
      <c r="B95" s="23">
        <v>0.50700000000000001</v>
      </c>
      <c r="C95" s="23">
        <v>1.22</v>
      </c>
      <c r="D95" s="24">
        <v>7597</v>
      </c>
      <c r="E95" s="21" t="e">
        <f>ROUND(PRODUCT(D95,#REF!),0)</f>
        <v>#REF!</v>
      </c>
      <c r="G95" s="29" t="e">
        <f t="shared" si="72"/>
        <v>#REF!</v>
      </c>
      <c r="H95" s="32" t="e">
        <f t="shared" si="81"/>
        <v>#REF!</v>
      </c>
      <c r="I95" s="34" t="e">
        <f t="shared" si="73"/>
        <v>#REF!</v>
      </c>
      <c r="J95" s="35" t="e">
        <f t="shared" si="74"/>
        <v>#REF!</v>
      </c>
      <c r="K95" s="37" t="e">
        <f t="shared" si="56"/>
        <v>#REF!</v>
      </c>
      <c r="M95" s="41" t="e">
        <f t="shared" si="82"/>
        <v>#REF!</v>
      </c>
      <c r="N95" s="54" t="e">
        <f t="shared" si="75"/>
        <v>#REF!</v>
      </c>
      <c r="O95" s="37" t="e">
        <f t="shared" si="83"/>
        <v>#REF!</v>
      </c>
      <c r="P95" s="37" t="e">
        <f t="shared" si="80"/>
        <v>#REF!</v>
      </c>
      <c r="Q95" s="37" t="e">
        <f t="shared" si="80"/>
        <v>#REF!</v>
      </c>
      <c r="R95" s="37" t="e">
        <f t="shared" si="85"/>
        <v>#REF!</v>
      </c>
      <c r="S95" s="60" t="e">
        <f t="shared" si="66"/>
        <v>#REF!</v>
      </c>
      <c r="T95" s="37" t="e">
        <f t="shared" si="79"/>
        <v>#REF!</v>
      </c>
      <c r="U95" s="37" t="e">
        <f t="shared" si="90"/>
        <v>#REF!</v>
      </c>
      <c r="V95" s="37" t="e">
        <f t="shared" si="86"/>
        <v>#REF!</v>
      </c>
      <c r="W95" s="60" t="e">
        <f t="shared" si="77"/>
        <v>#REF!</v>
      </c>
      <c r="X95" s="60" t="e">
        <f t="shared" si="87"/>
        <v>#REF!</v>
      </c>
      <c r="Y95" s="60" t="e">
        <f t="shared" si="88"/>
        <v>#REF!</v>
      </c>
      <c r="Z95" s="60" t="e">
        <f t="shared" si="91"/>
        <v>#REF!</v>
      </c>
      <c r="AA95" s="37">
        <v>11780</v>
      </c>
    </row>
    <row r="96" spans="1:28" ht="15">
      <c r="A96" s="22" t="s">
        <v>74</v>
      </c>
      <c r="B96" s="23">
        <v>0.9</v>
      </c>
      <c r="C96" s="23">
        <v>2.16</v>
      </c>
      <c r="D96" s="24">
        <v>11375</v>
      </c>
      <c r="E96" s="21" t="e">
        <f>ROUND(PRODUCT(D96,#REF!),0)</f>
        <v>#REF!</v>
      </c>
      <c r="G96" s="29" t="e">
        <f t="shared" si="72"/>
        <v>#REF!</v>
      </c>
      <c r="H96" s="32" t="e">
        <f t="shared" si="81"/>
        <v>#REF!</v>
      </c>
      <c r="I96" s="34" t="e">
        <f t="shared" si="73"/>
        <v>#REF!</v>
      </c>
      <c r="J96" s="35" t="e">
        <f t="shared" si="74"/>
        <v>#REF!</v>
      </c>
      <c r="K96" s="37" t="e">
        <f t="shared" si="56"/>
        <v>#REF!</v>
      </c>
      <c r="M96" s="41" t="e">
        <f t="shared" si="82"/>
        <v>#REF!</v>
      </c>
      <c r="N96" s="54" t="e">
        <f t="shared" si="75"/>
        <v>#REF!</v>
      </c>
      <c r="O96" s="37" t="e">
        <f t="shared" si="83"/>
        <v>#REF!</v>
      </c>
      <c r="P96" s="37" t="e">
        <f t="shared" si="80"/>
        <v>#REF!</v>
      </c>
      <c r="Q96" s="37" t="e">
        <f t="shared" si="80"/>
        <v>#REF!</v>
      </c>
      <c r="R96" s="37" t="e">
        <f t="shared" si="85"/>
        <v>#REF!</v>
      </c>
      <c r="S96" s="60" t="e">
        <f t="shared" si="66"/>
        <v>#REF!</v>
      </c>
      <c r="T96" s="37" t="e">
        <f t="shared" si="79"/>
        <v>#REF!</v>
      </c>
      <c r="U96" s="37" t="e">
        <f t="shared" si="90"/>
        <v>#REF!</v>
      </c>
      <c r="V96" s="37" t="e">
        <f t="shared" si="86"/>
        <v>#REF!</v>
      </c>
      <c r="W96" s="60" t="e">
        <f t="shared" si="77"/>
        <v>#REF!</v>
      </c>
      <c r="X96" s="60" t="e">
        <f t="shared" si="87"/>
        <v>#REF!</v>
      </c>
      <c r="Y96" s="60" t="e">
        <f t="shared" si="88"/>
        <v>#REF!</v>
      </c>
      <c r="Z96" s="60" t="e">
        <f t="shared" si="91"/>
        <v>#REF!</v>
      </c>
      <c r="AA96" s="37">
        <v>23387</v>
      </c>
    </row>
    <row r="97" spans="1:28" ht="15">
      <c r="A97" s="22" t="s">
        <v>75</v>
      </c>
      <c r="B97" s="23">
        <v>0.75</v>
      </c>
      <c r="C97" s="23">
        <v>1.8</v>
      </c>
      <c r="D97" s="24">
        <v>7623</v>
      </c>
      <c r="E97" s="21" t="e">
        <f>ROUND(PRODUCT(D97,#REF!),0)</f>
        <v>#REF!</v>
      </c>
      <c r="G97" s="29" t="e">
        <f t="shared" si="72"/>
        <v>#REF!</v>
      </c>
      <c r="H97" s="32" t="e">
        <f t="shared" si="81"/>
        <v>#REF!</v>
      </c>
      <c r="I97" s="34" t="e">
        <f t="shared" si="73"/>
        <v>#REF!</v>
      </c>
      <c r="J97" s="35" t="e">
        <f t="shared" si="74"/>
        <v>#REF!</v>
      </c>
      <c r="K97" s="37" t="e">
        <f t="shared" si="56"/>
        <v>#REF!</v>
      </c>
      <c r="M97" s="41" t="e">
        <f t="shared" si="82"/>
        <v>#REF!</v>
      </c>
      <c r="N97" s="54" t="e">
        <f t="shared" si="75"/>
        <v>#REF!</v>
      </c>
      <c r="O97" s="37" t="e">
        <f t="shared" si="83"/>
        <v>#REF!</v>
      </c>
      <c r="P97" s="37" t="e">
        <f t="shared" si="80"/>
        <v>#REF!</v>
      </c>
      <c r="Q97" s="37" t="e">
        <f t="shared" si="80"/>
        <v>#REF!</v>
      </c>
      <c r="R97" s="37" t="e">
        <f t="shared" si="85"/>
        <v>#REF!</v>
      </c>
      <c r="S97" s="60" t="e">
        <f t="shared" si="66"/>
        <v>#REF!</v>
      </c>
      <c r="T97" s="37" t="e">
        <f t="shared" si="79"/>
        <v>#REF!</v>
      </c>
      <c r="U97" s="37" t="e">
        <f t="shared" si="90"/>
        <v>#REF!</v>
      </c>
      <c r="V97" s="37" t="e">
        <f t="shared" si="86"/>
        <v>#REF!</v>
      </c>
      <c r="W97" s="60" t="e">
        <f t="shared" si="77"/>
        <v>#REF!</v>
      </c>
      <c r="X97" s="60" t="e">
        <f t="shared" si="87"/>
        <v>#REF!</v>
      </c>
      <c r="Y97" s="60" t="e">
        <f t="shared" si="88"/>
        <v>#REF!</v>
      </c>
      <c r="Z97" s="60" t="e">
        <f t="shared" si="91"/>
        <v>#REF!</v>
      </c>
      <c r="AA97" s="37">
        <v>18269</v>
      </c>
    </row>
    <row r="98" spans="1:28" ht="15">
      <c r="A98" s="22" t="s">
        <v>76</v>
      </c>
      <c r="B98" s="23">
        <v>0.92</v>
      </c>
      <c r="C98" s="23">
        <v>2.21</v>
      </c>
      <c r="D98" s="24">
        <v>9350</v>
      </c>
      <c r="E98" s="21" t="e">
        <f>ROUND(PRODUCT(D98,#REF!),0)</f>
        <v>#REF!</v>
      </c>
      <c r="G98" s="29" t="e">
        <f t="shared" si="72"/>
        <v>#REF!</v>
      </c>
      <c r="H98" s="32" t="e">
        <f t="shared" si="81"/>
        <v>#REF!</v>
      </c>
      <c r="I98" s="34" t="e">
        <f t="shared" si="73"/>
        <v>#REF!</v>
      </c>
      <c r="J98" s="35" t="e">
        <f t="shared" si="74"/>
        <v>#REF!</v>
      </c>
      <c r="K98" s="37" t="e">
        <f t="shared" si="56"/>
        <v>#REF!</v>
      </c>
      <c r="M98" s="41" t="e">
        <f t="shared" si="82"/>
        <v>#REF!</v>
      </c>
      <c r="N98" s="54" t="e">
        <f t="shared" si="75"/>
        <v>#REF!</v>
      </c>
      <c r="O98" s="37" t="e">
        <f t="shared" si="83"/>
        <v>#REF!</v>
      </c>
      <c r="P98" s="37" t="e">
        <f t="shared" si="80"/>
        <v>#REF!</v>
      </c>
      <c r="Q98" s="37" t="e">
        <f t="shared" si="80"/>
        <v>#REF!</v>
      </c>
      <c r="R98" s="37" t="e">
        <f t="shared" si="85"/>
        <v>#REF!</v>
      </c>
      <c r="S98" s="60" t="e">
        <f t="shared" si="66"/>
        <v>#REF!</v>
      </c>
      <c r="T98" s="37" t="e">
        <f t="shared" si="79"/>
        <v>#REF!</v>
      </c>
      <c r="U98" s="37" t="e">
        <f t="shared" si="90"/>
        <v>#REF!</v>
      </c>
      <c r="V98" s="37" t="e">
        <f t="shared" si="86"/>
        <v>#REF!</v>
      </c>
      <c r="W98" s="60" t="e">
        <f t="shared" si="77"/>
        <v>#REF!</v>
      </c>
      <c r="X98" s="60" t="e">
        <f t="shared" si="87"/>
        <v>#REF!</v>
      </c>
      <c r="Y98" s="60" t="e">
        <f t="shared" si="88"/>
        <v>#REF!</v>
      </c>
      <c r="Z98" s="60" t="e">
        <f t="shared" si="91"/>
        <v>#REF!</v>
      </c>
      <c r="AA98" s="37">
        <v>23773</v>
      </c>
    </row>
    <row r="99" spans="1:28" ht="15">
      <c r="A99" s="22" t="s">
        <v>77</v>
      </c>
      <c r="B99" s="23">
        <v>0.77</v>
      </c>
      <c r="C99" s="23">
        <v>1.85</v>
      </c>
      <c r="D99" s="24">
        <v>7826</v>
      </c>
      <c r="E99" s="21" t="e">
        <f>ROUND(PRODUCT(D99,#REF!),0)</f>
        <v>#REF!</v>
      </c>
      <c r="G99" s="29" t="e">
        <f t="shared" si="72"/>
        <v>#REF!</v>
      </c>
      <c r="H99" s="32" t="e">
        <f t="shared" si="81"/>
        <v>#REF!</v>
      </c>
      <c r="I99" s="34" t="e">
        <f t="shared" si="73"/>
        <v>#REF!</v>
      </c>
      <c r="J99" s="35" t="e">
        <f t="shared" si="74"/>
        <v>#REF!</v>
      </c>
      <c r="K99" s="37" t="e">
        <f t="shared" si="56"/>
        <v>#REF!</v>
      </c>
      <c r="M99" s="41" t="e">
        <f t="shared" si="82"/>
        <v>#REF!</v>
      </c>
      <c r="N99" s="54" t="e">
        <f t="shared" si="75"/>
        <v>#REF!</v>
      </c>
      <c r="O99" s="37" t="e">
        <f t="shared" si="83"/>
        <v>#REF!</v>
      </c>
      <c r="P99" s="37" t="e">
        <f t="shared" si="80"/>
        <v>#REF!</v>
      </c>
      <c r="Q99" s="37" t="e">
        <f t="shared" si="80"/>
        <v>#REF!</v>
      </c>
      <c r="R99" s="37" t="e">
        <f t="shared" si="85"/>
        <v>#REF!</v>
      </c>
      <c r="S99" s="60" t="e">
        <f t="shared" si="66"/>
        <v>#REF!</v>
      </c>
      <c r="T99" s="37" t="e">
        <f t="shared" si="79"/>
        <v>#REF!</v>
      </c>
      <c r="U99" s="37" t="e">
        <f t="shared" si="90"/>
        <v>#REF!</v>
      </c>
      <c r="V99" s="37" t="e">
        <f t="shared" si="86"/>
        <v>#REF!</v>
      </c>
      <c r="W99" s="60" t="e">
        <f t="shared" si="77"/>
        <v>#REF!</v>
      </c>
      <c r="X99" s="60" t="e">
        <f t="shared" si="87"/>
        <v>#REF!</v>
      </c>
      <c r="Y99" s="60" t="e">
        <f t="shared" si="88"/>
        <v>#REF!</v>
      </c>
      <c r="Z99" s="60" t="e">
        <f t="shared" si="91"/>
        <v>#REF!</v>
      </c>
      <c r="AA99" s="37">
        <v>20725</v>
      </c>
    </row>
    <row r="100" spans="1:28" ht="15">
      <c r="A100" s="22" t="s">
        <v>78</v>
      </c>
      <c r="B100" s="23">
        <v>0.8</v>
      </c>
      <c r="C100" s="23">
        <v>1.92</v>
      </c>
      <c r="D100" s="24">
        <v>11284</v>
      </c>
      <c r="E100" s="21" t="e">
        <f>ROUND(PRODUCT(D100,#REF!),0)</f>
        <v>#REF!</v>
      </c>
      <c r="G100" s="29" t="e">
        <f t="shared" si="72"/>
        <v>#REF!</v>
      </c>
      <c r="H100" s="32" t="e">
        <f t="shared" si="81"/>
        <v>#REF!</v>
      </c>
      <c r="I100" s="34" t="e">
        <f t="shared" si="73"/>
        <v>#REF!</v>
      </c>
      <c r="J100" s="35" t="e">
        <f t="shared" si="74"/>
        <v>#REF!</v>
      </c>
      <c r="K100" s="37" t="e">
        <f t="shared" si="56"/>
        <v>#REF!</v>
      </c>
      <c r="M100" s="41" t="e">
        <f t="shared" si="82"/>
        <v>#REF!</v>
      </c>
      <c r="N100" s="54" t="e">
        <f t="shared" si="75"/>
        <v>#REF!</v>
      </c>
      <c r="O100" s="37" t="e">
        <f t="shared" si="83"/>
        <v>#REF!</v>
      </c>
      <c r="P100" s="37" t="e">
        <f t="shared" si="80"/>
        <v>#REF!</v>
      </c>
      <c r="Q100" s="37" t="e">
        <f t="shared" si="80"/>
        <v>#REF!</v>
      </c>
      <c r="R100" s="37" t="e">
        <f t="shared" si="85"/>
        <v>#REF!</v>
      </c>
      <c r="S100" s="60" t="e">
        <f t="shared" si="66"/>
        <v>#REF!</v>
      </c>
      <c r="T100" s="37" t="e">
        <f t="shared" si="79"/>
        <v>#REF!</v>
      </c>
      <c r="U100" s="37" t="e">
        <f t="shared" si="90"/>
        <v>#REF!</v>
      </c>
      <c r="V100" s="37" t="e">
        <f t="shared" si="86"/>
        <v>#REF!</v>
      </c>
      <c r="W100" s="60" t="e">
        <f t="shared" si="77"/>
        <v>#REF!</v>
      </c>
      <c r="X100" s="60" t="e">
        <f t="shared" si="87"/>
        <v>#REF!</v>
      </c>
      <c r="Y100" s="60" t="e">
        <f t="shared" si="88"/>
        <v>#REF!</v>
      </c>
      <c r="Z100" s="60" t="e">
        <f t="shared" si="91"/>
        <v>#REF!</v>
      </c>
      <c r="AA100" s="37">
        <v>25710</v>
      </c>
    </row>
    <row r="101" spans="1:28" ht="15">
      <c r="A101" s="22" t="s">
        <v>79</v>
      </c>
      <c r="B101" s="23">
        <v>0.95</v>
      </c>
      <c r="C101" s="23">
        <v>2.2799999999999998</v>
      </c>
      <c r="D101" s="24">
        <v>13400</v>
      </c>
      <c r="E101" s="21" t="e">
        <f>ROUND(PRODUCT(D101,#REF!),0)</f>
        <v>#REF!</v>
      </c>
      <c r="G101" s="29" t="e">
        <f t="shared" si="72"/>
        <v>#REF!</v>
      </c>
      <c r="H101" s="32" t="e">
        <f t="shared" si="81"/>
        <v>#REF!</v>
      </c>
      <c r="I101" s="34" t="e">
        <f t="shared" si="73"/>
        <v>#REF!</v>
      </c>
      <c r="J101" s="35" t="e">
        <f t="shared" si="74"/>
        <v>#REF!</v>
      </c>
      <c r="K101" s="37" t="e">
        <f t="shared" si="56"/>
        <v>#REF!</v>
      </c>
      <c r="M101" s="41" t="e">
        <f t="shared" si="82"/>
        <v>#REF!</v>
      </c>
      <c r="N101" s="54" t="e">
        <f t="shared" si="75"/>
        <v>#REF!</v>
      </c>
      <c r="O101" s="37" t="e">
        <f t="shared" si="83"/>
        <v>#REF!</v>
      </c>
      <c r="P101" s="37" t="e">
        <f t="shared" si="80"/>
        <v>#REF!</v>
      </c>
      <c r="Q101" s="37" t="e">
        <f t="shared" si="80"/>
        <v>#REF!</v>
      </c>
      <c r="R101" s="37" t="e">
        <f t="shared" si="85"/>
        <v>#REF!</v>
      </c>
      <c r="S101" s="60" t="e">
        <f t="shared" si="66"/>
        <v>#REF!</v>
      </c>
      <c r="T101" s="37" t="e">
        <f t="shared" si="79"/>
        <v>#REF!</v>
      </c>
      <c r="U101" s="37" t="e">
        <f t="shared" si="90"/>
        <v>#REF!</v>
      </c>
      <c r="V101" s="37" t="e">
        <f t="shared" si="86"/>
        <v>#REF!</v>
      </c>
      <c r="W101" s="60" t="e">
        <f t="shared" si="77"/>
        <v>#REF!</v>
      </c>
      <c r="X101" s="60" t="e">
        <f t="shared" si="87"/>
        <v>#REF!</v>
      </c>
      <c r="Y101" s="60" t="e">
        <f t="shared" si="88"/>
        <v>#REF!</v>
      </c>
      <c r="Z101" s="60" t="e">
        <f t="shared" si="91"/>
        <v>#REF!</v>
      </c>
      <c r="AA101" s="37">
        <v>24429</v>
      </c>
    </row>
    <row r="102" spans="1:28" ht="15">
      <c r="A102" s="22" t="s">
        <v>80</v>
      </c>
      <c r="B102" s="23">
        <v>1</v>
      </c>
      <c r="C102" s="23">
        <v>2.4</v>
      </c>
      <c r="D102" s="24">
        <v>9890</v>
      </c>
      <c r="E102" s="21" t="e">
        <f>ROUND(PRODUCT(D102,#REF!),0)</f>
        <v>#REF!</v>
      </c>
      <c r="G102" s="29" t="e">
        <f t="shared" si="72"/>
        <v>#REF!</v>
      </c>
      <c r="H102" s="32" t="e">
        <f t="shared" si="81"/>
        <v>#REF!</v>
      </c>
      <c r="I102" s="34" t="e">
        <f t="shared" si="73"/>
        <v>#REF!</v>
      </c>
      <c r="J102" s="35" t="e">
        <f t="shared" si="74"/>
        <v>#REF!</v>
      </c>
      <c r="K102" s="37" t="e">
        <f t="shared" si="56"/>
        <v>#REF!</v>
      </c>
      <c r="M102" s="41" t="e">
        <f t="shared" si="82"/>
        <v>#REF!</v>
      </c>
      <c r="N102" s="54" t="e">
        <f t="shared" si="75"/>
        <v>#REF!</v>
      </c>
      <c r="O102" s="37" t="e">
        <f t="shared" si="83"/>
        <v>#REF!</v>
      </c>
      <c r="P102" s="37" t="e">
        <f t="shared" si="80"/>
        <v>#REF!</v>
      </c>
      <c r="Q102" s="37" t="e">
        <f t="shared" si="80"/>
        <v>#REF!</v>
      </c>
      <c r="R102" s="37" t="e">
        <f t="shared" si="85"/>
        <v>#REF!</v>
      </c>
      <c r="S102" s="60" t="e">
        <f t="shared" si="66"/>
        <v>#REF!</v>
      </c>
      <c r="T102" s="37" t="e">
        <f t="shared" si="79"/>
        <v>#REF!</v>
      </c>
      <c r="U102" s="37" t="e">
        <f t="shared" si="90"/>
        <v>#REF!</v>
      </c>
      <c r="V102" s="37" t="e">
        <f t="shared" si="86"/>
        <v>#REF!</v>
      </c>
      <c r="W102" s="60" t="e">
        <f t="shared" si="77"/>
        <v>#REF!</v>
      </c>
      <c r="X102" s="60" t="e">
        <f t="shared" si="87"/>
        <v>#REF!</v>
      </c>
      <c r="Y102" s="60" t="e">
        <f t="shared" si="88"/>
        <v>#REF!</v>
      </c>
      <c r="Z102" s="60" t="e">
        <f t="shared" si="91"/>
        <v>#REF!</v>
      </c>
      <c r="AA102" s="37">
        <v>27154</v>
      </c>
    </row>
    <row r="103" spans="1:28" ht="15">
      <c r="A103" s="22" t="s">
        <v>81</v>
      </c>
      <c r="B103" s="23">
        <v>0.8</v>
      </c>
      <c r="C103" s="23">
        <v>1.92</v>
      </c>
      <c r="D103" s="24">
        <v>7912</v>
      </c>
      <c r="E103" s="21" t="e">
        <f>ROUND(PRODUCT(D103,#REF!),0)</f>
        <v>#REF!</v>
      </c>
      <c r="G103" s="29" t="e">
        <f t="shared" si="72"/>
        <v>#REF!</v>
      </c>
      <c r="H103" s="32" t="e">
        <f t="shared" si="81"/>
        <v>#REF!</v>
      </c>
      <c r="I103" s="34" t="e">
        <f t="shared" si="73"/>
        <v>#REF!</v>
      </c>
      <c r="J103" s="35" t="e">
        <f t="shared" si="74"/>
        <v>#REF!</v>
      </c>
      <c r="K103" s="37" t="e">
        <f t="shared" si="56"/>
        <v>#REF!</v>
      </c>
      <c r="M103" s="41" t="e">
        <f t="shared" si="82"/>
        <v>#REF!</v>
      </c>
      <c r="N103" s="54" t="e">
        <f t="shared" si="75"/>
        <v>#REF!</v>
      </c>
      <c r="O103" s="37" t="e">
        <f t="shared" si="83"/>
        <v>#REF!</v>
      </c>
      <c r="P103" s="37" t="e">
        <f t="shared" si="80"/>
        <v>#REF!</v>
      </c>
      <c r="Q103" s="37" t="e">
        <f t="shared" si="80"/>
        <v>#REF!</v>
      </c>
      <c r="R103" s="37" t="e">
        <f t="shared" si="85"/>
        <v>#REF!</v>
      </c>
      <c r="S103" s="60" t="e">
        <f t="shared" si="66"/>
        <v>#REF!</v>
      </c>
      <c r="T103" s="37" t="e">
        <f t="shared" si="79"/>
        <v>#REF!</v>
      </c>
      <c r="U103" s="37" t="e">
        <f t="shared" si="90"/>
        <v>#REF!</v>
      </c>
      <c r="V103" s="37" t="e">
        <f t="shared" si="86"/>
        <v>#REF!</v>
      </c>
      <c r="W103" s="60" t="e">
        <f t="shared" si="77"/>
        <v>#REF!</v>
      </c>
      <c r="X103" s="60" t="e">
        <f t="shared" si="87"/>
        <v>#REF!</v>
      </c>
      <c r="Y103" s="60" t="e">
        <f t="shared" si="88"/>
        <v>#REF!</v>
      </c>
      <c r="Z103" s="60" t="e">
        <f t="shared" si="91"/>
        <v>#REF!</v>
      </c>
      <c r="AA103" s="37">
        <v>19878</v>
      </c>
    </row>
    <row r="104" spans="1:28" ht="15">
      <c r="A104" s="22" t="s">
        <v>82</v>
      </c>
      <c r="B104" s="23">
        <v>1</v>
      </c>
      <c r="C104" s="23">
        <v>2.4</v>
      </c>
      <c r="D104" s="24">
        <v>12761</v>
      </c>
      <c r="E104" s="21" t="e">
        <f>ROUND(PRODUCT(D104,#REF!),0)</f>
        <v>#REF!</v>
      </c>
      <c r="G104" s="29" t="e">
        <f t="shared" si="72"/>
        <v>#REF!</v>
      </c>
      <c r="H104" s="32" t="e">
        <f t="shared" si="81"/>
        <v>#REF!</v>
      </c>
      <c r="I104" s="34" t="e">
        <f t="shared" si="73"/>
        <v>#REF!</v>
      </c>
      <c r="J104" s="35" t="e">
        <f t="shared" si="74"/>
        <v>#REF!</v>
      </c>
      <c r="K104" s="37" t="e">
        <f t="shared" si="56"/>
        <v>#REF!</v>
      </c>
      <c r="M104" s="41" t="e">
        <f t="shared" si="82"/>
        <v>#REF!</v>
      </c>
      <c r="N104" s="54" t="e">
        <f t="shared" si="75"/>
        <v>#REF!</v>
      </c>
      <c r="O104" s="37" t="e">
        <f t="shared" si="83"/>
        <v>#REF!</v>
      </c>
      <c r="P104" s="37" t="e">
        <f t="shared" si="80"/>
        <v>#REF!</v>
      </c>
      <c r="Q104" s="37" t="e">
        <f t="shared" si="80"/>
        <v>#REF!</v>
      </c>
      <c r="R104" s="37" t="e">
        <f t="shared" si="85"/>
        <v>#REF!</v>
      </c>
      <c r="S104" s="60" t="e">
        <f t="shared" si="66"/>
        <v>#REF!</v>
      </c>
      <c r="T104" s="37" t="e">
        <f t="shared" si="79"/>
        <v>#REF!</v>
      </c>
      <c r="U104" s="37" t="e">
        <f t="shared" si="90"/>
        <v>#REF!</v>
      </c>
      <c r="V104" s="37" t="e">
        <f t="shared" si="86"/>
        <v>#REF!</v>
      </c>
      <c r="W104" s="60" t="e">
        <f t="shared" si="77"/>
        <v>#REF!</v>
      </c>
      <c r="X104" s="60" t="e">
        <f t="shared" si="87"/>
        <v>#REF!</v>
      </c>
      <c r="Y104" s="60" t="e">
        <f t="shared" si="88"/>
        <v>#REF!</v>
      </c>
      <c r="Z104" s="60" t="e">
        <f t="shared" si="91"/>
        <v>#REF!</v>
      </c>
      <c r="AA104" s="37">
        <v>27302</v>
      </c>
    </row>
    <row r="105" spans="1:28" ht="15">
      <c r="A105" s="22" t="s">
        <v>83</v>
      </c>
      <c r="B105" s="23">
        <v>0.83</v>
      </c>
      <c r="C105" s="23">
        <v>1.99</v>
      </c>
      <c r="D105" s="24">
        <v>10593</v>
      </c>
      <c r="E105" s="21" t="e">
        <f>ROUND(PRODUCT(D105,#REF!),0)</f>
        <v>#REF!</v>
      </c>
      <c r="G105" s="29" t="e">
        <f t="shared" si="72"/>
        <v>#REF!</v>
      </c>
      <c r="H105" s="32" t="e">
        <f t="shared" si="81"/>
        <v>#REF!</v>
      </c>
      <c r="I105" s="34" t="e">
        <f t="shared" si="73"/>
        <v>#REF!</v>
      </c>
      <c r="J105" s="35" t="e">
        <f t="shared" si="74"/>
        <v>#REF!</v>
      </c>
      <c r="K105" s="37" t="e">
        <f t="shared" si="56"/>
        <v>#REF!</v>
      </c>
      <c r="M105" s="41" t="e">
        <f t="shared" si="82"/>
        <v>#REF!</v>
      </c>
      <c r="N105" s="54" t="e">
        <f t="shared" si="75"/>
        <v>#REF!</v>
      </c>
      <c r="O105" s="37" t="e">
        <f t="shared" si="83"/>
        <v>#REF!</v>
      </c>
      <c r="P105" s="37" t="e">
        <f t="shared" si="80"/>
        <v>#REF!</v>
      </c>
      <c r="Q105" s="37" t="e">
        <f t="shared" si="80"/>
        <v>#REF!</v>
      </c>
      <c r="R105" s="37" t="e">
        <f t="shared" si="85"/>
        <v>#REF!</v>
      </c>
      <c r="S105" s="60" t="e">
        <f t="shared" si="66"/>
        <v>#REF!</v>
      </c>
      <c r="T105" s="37" t="e">
        <f t="shared" si="79"/>
        <v>#REF!</v>
      </c>
      <c r="U105" s="37" t="e">
        <f t="shared" si="90"/>
        <v>#REF!</v>
      </c>
      <c r="V105" s="37" t="e">
        <f t="shared" si="86"/>
        <v>#REF!</v>
      </c>
      <c r="W105" s="60" t="e">
        <f t="shared" si="77"/>
        <v>#REF!</v>
      </c>
      <c r="X105" s="60" t="e">
        <f t="shared" si="87"/>
        <v>#REF!</v>
      </c>
      <c r="Y105" s="60" t="e">
        <f t="shared" si="88"/>
        <v>#REF!</v>
      </c>
      <c r="Z105" s="60" t="e">
        <f t="shared" si="91"/>
        <v>#REF!</v>
      </c>
      <c r="AA105" s="37">
        <v>20370</v>
      </c>
    </row>
    <row r="106" spans="1:28" ht="15">
      <c r="A106" s="120" t="s">
        <v>204</v>
      </c>
      <c r="B106" s="121">
        <v>1.1000000000000001</v>
      </c>
      <c r="C106" s="121">
        <v>2.64</v>
      </c>
      <c r="D106" s="122">
        <v>10893</v>
      </c>
      <c r="E106" s="84" t="e">
        <f>ROUND(PRODUCT(D106,#REF!),0)</f>
        <v>#REF!</v>
      </c>
      <c r="G106" s="30" t="e">
        <f t="shared" si="72"/>
        <v>#REF!</v>
      </c>
      <c r="H106" s="32" t="e">
        <f t="shared" si="81"/>
        <v>#REF!</v>
      </c>
      <c r="I106" s="34" t="e">
        <f t="shared" si="73"/>
        <v>#REF!</v>
      </c>
      <c r="J106" s="34" t="e">
        <f t="shared" si="74"/>
        <v>#REF!</v>
      </c>
      <c r="K106" s="85" t="e">
        <f t="shared" si="56"/>
        <v>#REF!</v>
      </c>
      <c r="M106" s="41" t="e">
        <f t="shared" si="82"/>
        <v>#REF!</v>
      </c>
      <c r="N106" s="54" t="e">
        <f t="shared" si="75"/>
        <v>#REF!</v>
      </c>
      <c r="O106" s="85" t="e">
        <f t="shared" si="83"/>
        <v>#REF!</v>
      </c>
      <c r="P106" s="85" t="e">
        <f t="shared" si="80"/>
        <v>#REF!</v>
      </c>
      <c r="Q106" s="85" t="e">
        <f t="shared" si="80"/>
        <v>#REF!</v>
      </c>
      <c r="R106" s="85" t="e">
        <f t="shared" si="85"/>
        <v>#REF!</v>
      </c>
      <c r="S106" s="86" t="e">
        <f t="shared" si="66"/>
        <v>#REF!</v>
      </c>
      <c r="T106" s="85" t="e">
        <f t="shared" si="79"/>
        <v>#REF!</v>
      </c>
      <c r="U106" s="85" t="e">
        <f t="shared" si="90"/>
        <v>#REF!</v>
      </c>
      <c r="V106" s="85" t="e">
        <f t="shared" si="86"/>
        <v>#REF!</v>
      </c>
      <c r="W106" s="86" t="e">
        <f t="shared" si="77"/>
        <v>#REF!</v>
      </c>
      <c r="X106" s="86" t="e">
        <f t="shared" si="87"/>
        <v>#REF!</v>
      </c>
      <c r="Y106" s="86" t="e">
        <f t="shared" si="88"/>
        <v>#REF!</v>
      </c>
      <c r="Z106" s="86" t="e">
        <f t="shared" si="91"/>
        <v>#REF!</v>
      </c>
      <c r="AA106" s="85">
        <v>26997</v>
      </c>
    </row>
    <row r="107" spans="1:28" s="118" customFormat="1" ht="15">
      <c r="A107" s="22" t="s">
        <v>252</v>
      </c>
      <c r="B107" s="23">
        <v>1.82</v>
      </c>
      <c r="C107" s="23">
        <v>4.3680000000000003</v>
      </c>
      <c r="D107" s="72"/>
      <c r="E107" s="21"/>
      <c r="F107" s="29"/>
      <c r="G107" s="29"/>
      <c r="H107" s="29"/>
      <c r="I107" s="29"/>
      <c r="J107" s="29"/>
      <c r="K107" s="37"/>
      <c r="L107" s="29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>
        <v>26877</v>
      </c>
      <c r="AB107" s="114"/>
    </row>
    <row r="108" spans="1:28" ht="13.15" customHeight="1">
      <c r="A108" s="157" t="s">
        <v>11</v>
      </c>
      <c r="B108" s="158"/>
      <c r="C108" s="158"/>
      <c r="D108" s="159"/>
      <c r="E108" s="90"/>
      <c r="G108" s="38"/>
      <c r="H108" s="38"/>
      <c r="I108" s="33"/>
      <c r="J108" s="91"/>
      <c r="K108" s="71"/>
      <c r="M108" s="41"/>
      <c r="N108" s="54"/>
      <c r="O108" s="71"/>
      <c r="P108" s="71"/>
      <c r="Q108" s="71"/>
      <c r="R108" s="71"/>
      <c r="S108" s="92"/>
      <c r="T108" s="71"/>
      <c r="U108" s="71"/>
      <c r="V108" s="71"/>
      <c r="W108" s="92"/>
      <c r="X108" s="92"/>
      <c r="Y108" s="92"/>
      <c r="Z108" s="92"/>
      <c r="AA108" s="71"/>
    </row>
    <row r="109" spans="1:28" ht="15">
      <c r="A109" s="22" t="s">
        <v>84</v>
      </c>
      <c r="B109" s="23">
        <v>0.41399999999999998</v>
      </c>
      <c r="C109" s="23">
        <v>0.99</v>
      </c>
      <c r="D109" s="24">
        <v>3984</v>
      </c>
      <c r="E109" s="21" t="e">
        <f>ROUND(PRODUCT(D109,#REF!),0)</f>
        <v>#REF!</v>
      </c>
      <c r="G109" s="29" t="e">
        <f t="shared" si="72"/>
        <v>#REF!</v>
      </c>
      <c r="H109" s="32" t="e">
        <f t="shared" ref="H109:H116" si="92">ROUND(G109*1.05,0)</f>
        <v>#REF!</v>
      </c>
      <c r="I109" s="34" t="e">
        <f t="shared" si="73"/>
        <v>#REF!</v>
      </c>
      <c r="J109" s="35" t="e">
        <f t="shared" si="74"/>
        <v>#REF!</v>
      </c>
      <c r="K109" s="37" t="e">
        <f t="shared" si="56"/>
        <v>#REF!</v>
      </c>
      <c r="M109" s="41" t="e">
        <f t="shared" ref="M109:M116" si="93">K109</f>
        <v>#REF!</v>
      </c>
      <c r="N109" s="54" t="e">
        <f t="shared" si="75"/>
        <v>#REF!</v>
      </c>
      <c r="O109" s="37" t="e">
        <f t="shared" ref="O109:O116" si="94">ROUND(N109*1.03,0)</f>
        <v>#REF!</v>
      </c>
      <c r="P109" s="37" t="e">
        <f t="shared" si="80"/>
        <v>#REF!</v>
      </c>
      <c r="Q109" s="37" t="e">
        <f t="shared" si="80"/>
        <v>#REF!</v>
      </c>
      <c r="R109" s="37" t="e">
        <f t="shared" ref="R109:R116" si="95">ROUND(Q109*1.07,0)</f>
        <v>#REF!</v>
      </c>
      <c r="S109" s="60" t="e">
        <f t="shared" si="66"/>
        <v>#REF!</v>
      </c>
      <c r="T109" s="37" t="e">
        <f t="shared" si="79"/>
        <v>#REF!</v>
      </c>
      <c r="U109" s="37" t="e">
        <f>ROUND(T109*1.0275,0)</f>
        <v>#REF!</v>
      </c>
      <c r="V109" s="37" t="e">
        <f t="shared" ref="V109:V116" si="96">ROUND(U109*1.04,0)</f>
        <v>#REF!</v>
      </c>
      <c r="W109" s="60" t="e">
        <f t="shared" si="77"/>
        <v>#REF!</v>
      </c>
      <c r="X109" s="60" t="e">
        <f t="shared" ref="X109:X116" si="97">ROUND(W109*1.1,0)</f>
        <v>#REF!</v>
      </c>
      <c r="Y109" s="60" t="e">
        <f t="shared" ref="Y109:Y116" si="98">ROUND(X109*0.95,0)</f>
        <v>#REF!</v>
      </c>
      <c r="Z109" s="60" t="e">
        <f>ROUND(Y109*0.8,0)</f>
        <v>#REF!</v>
      </c>
      <c r="AA109" s="37">
        <v>8807</v>
      </c>
    </row>
    <row r="110" spans="1:28" ht="15">
      <c r="A110" s="22" t="s">
        <v>85</v>
      </c>
      <c r="B110" s="23">
        <v>0.54700000000000004</v>
      </c>
      <c r="C110" s="23">
        <v>1.31</v>
      </c>
      <c r="D110" s="24">
        <v>5264</v>
      </c>
      <c r="E110" s="21" t="e">
        <f>ROUND(PRODUCT(D110,#REF!),0)</f>
        <v>#REF!</v>
      </c>
      <c r="G110" s="29" t="e">
        <f t="shared" si="72"/>
        <v>#REF!</v>
      </c>
      <c r="H110" s="32" t="e">
        <f t="shared" si="92"/>
        <v>#REF!</v>
      </c>
      <c r="I110" s="34" t="e">
        <f t="shared" si="73"/>
        <v>#REF!</v>
      </c>
      <c r="J110" s="35" t="e">
        <f t="shared" si="74"/>
        <v>#REF!</v>
      </c>
      <c r="K110" s="37" t="e">
        <f t="shared" si="56"/>
        <v>#REF!</v>
      </c>
      <c r="M110" s="41" t="e">
        <f t="shared" si="93"/>
        <v>#REF!</v>
      </c>
      <c r="N110" s="54" t="e">
        <f t="shared" si="75"/>
        <v>#REF!</v>
      </c>
      <c r="O110" s="37" t="e">
        <f t="shared" si="94"/>
        <v>#REF!</v>
      </c>
      <c r="P110" s="37" t="e">
        <f t="shared" si="80"/>
        <v>#REF!</v>
      </c>
      <c r="Q110" s="37" t="e">
        <f t="shared" si="80"/>
        <v>#REF!</v>
      </c>
      <c r="R110" s="37" t="e">
        <f t="shared" si="95"/>
        <v>#REF!</v>
      </c>
      <c r="S110" s="60" t="e">
        <f t="shared" si="66"/>
        <v>#REF!</v>
      </c>
      <c r="T110" s="37" t="e">
        <f t="shared" si="79"/>
        <v>#REF!</v>
      </c>
      <c r="U110" s="37" t="e">
        <f t="shared" ref="U110:U116" si="99">ROUND(T110*1.0275,0)</f>
        <v>#REF!</v>
      </c>
      <c r="V110" s="37" t="e">
        <f t="shared" si="96"/>
        <v>#REF!</v>
      </c>
      <c r="W110" s="60" t="e">
        <f t="shared" si="77"/>
        <v>#REF!</v>
      </c>
      <c r="X110" s="60" t="e">
        <f t="shared" si="97"/>
        <v>#REF!</v>
      </c>
      <c r="Y110" s="60" t="e">
        <f t="shared" si="98"/>
        <v>#REF!</v>
      </c>
      <c r="Z110" s="60" t="e">
        <f t="shared" ref="Z110:Z116" si="100">ROUND(Y110*0.8,0)</f>
        <v>#REF!</v>
      </c>
      <c r="AA110" s="37">
        <v>11181</v>
      </c>
    </row>
    <row r="111" spans="1:28" ht="15">
      <c r="A111" s="22" t="s">
        <v>86</v>
      </c>
      <c r="B111" s="23">
        <v>0.77300000000000002</v>
      </c>
      <c r="C111" s="23">
        <v>1.86</v>
      </c>
      <c r="D111" s="24">
        <v>6742</v>
      </c>
      <c r="E111" s="21" t="e">
        <f>ROUND(PRODUCT(D111,#REF!),0)</f>
        <v>#REF!</v>
      </c>
      <c r="G111" s="29" t="e">
        <f t="shared" si="72"/>
        <v>#REF!</v>
      </c>
      <c r="H111" s="32" t="e">
        <f t="shared" si="92"/>
        <v>#REF!</v>
      </c>
      <c r="I111" s="34" t="e">
        <f t="shared" si="73"/>
        <v>#REF!</v>
      </c>
      <c r="J111" s="35" t="e">
        <f t="shared" si="74"/>
        <v>#REF!</v>
      </c>
      <c r="K111" s="37" t="e">
        <f t="shared" si="56"/>
        <v>#REF!</v>
      </c>
      <c r="M111" s="41" t="e">
        <f t="shared" si="93"/>
        <v>#REF!</v>
      </c>
      <c r="N111" s="54" t="e">
        <f t="shared" si="75"/>
        <v>#REF!</v>
      </c>
      <c r="O111" s="37" t="e">
        <f t="shared" si="94"/>
        <v>#REF!</v>
      </c>
      <c r="P111" s="37" t="e">
        <f t="shared" si="80"/>
        <v>#REF!</v>
      </c>
      <c r="Q111" s="37" t="e">
        <f t="shared" si="80"/>
        <v>#REF!</v>
      </c>
      <c r="R111" s="37" t="e">
        <f t="shared" si="95"/>
        <v>#REF!</v>
      </c>
      <c r="S111" s="60" t="e">
        <f t="shared" si="66"/>
        <v>#REF!</v>
      </c>
      <c r="T111" s="37" t="e">
        <f t="shared" si="79"/>
        <v>#REF!</v>
      </c>
      <c r="U111" s="37" t="e">
        <f t="shared" si="99"/>
        <v>#REF!</v>
      </c>
      <c r="V111" s="37" t="e">
        <f t="shared" si="96"/>
        <v>#REF!</v>
      </c>
      <c r="W111" s="60" t="e">
        <f t="shared" si="77"/>
        <v>#REF!</v>
      </c>
      <c r="X111" s="60" t="e">
        <f t="shared" si="97"/>
        <v>#REF!</v>
      </c>
      <c r="Y111" s="60" t="e">
        <f t="shared" si="98"/>
        <v>#REF!</v>
      </c>
      <c r="Z111" s="60" t="e">
        <f t="shared" si="100"/>
        <v>#REF!</v>
      </c>
      <c r="AA111" s="37">
        <v>19228</v>
      </c>
    </row>
    <row r="112" spans="1:28" ht="15">
      <c r="A112" s="22" t="s">
        <v>87</v>
      </c>
      <c r="B112" s="23">
        <v>0.76200000000000001</v>
      </c>
      <c r="C112" s="23">
        <v>1.83</v>
      </c>
      <c r="D112" s="24">
        <v>6646</v>
      </c>
      <c r="E112" s="21" t="e">
        <f>ROUND(PRODUCT(D112,#REF!),0)</f>
        <v>#REF!</v>
      </c>
      <c r="G112" s="29" t="e">
        <f t="shared" si="72"/>
        <v>#REF!</v>
      </c>
      <c r="H112" s="32" t="e">
        <f t="shared" si="92"/>
        <v>#REF!</v>
      </c>
      <c r="I112" s="34" t="e">
        <f t="shared" si="73"/>
        <v>#REF!</v>
      </c>
      <c r="J112" s="35" t="e">
        <f t="shared" si="74"/>
        <v>#REF!</v>
      </c>
      <c r="K112" s="37" t="e">
        <f t="shared" si="56"/>
        <v>#REF!</v>
      </c>
      <c r="M112" s="41" t="e">
        <f t="shared" si="93"/>
        <v>#REF!</v>
      </c>
      <c r="N112" s="54" t="e">
        <f t="shared" si="75"/>
        <v>#REF!</v>
      </c>
      <c r="O112" s="37" t="e">
        <f t="shared" si="94"/>
        <v>#REF!</v>
      </c>
      <c r="P112" s="37" t="e">
        <f t="shared" si="80"/>
        <v>#REF!</v>
      </c>
      <c r="Q112" s="37" t="e">
        <f t="shared" si="80"/>
        <v>#REF!</v>
      </c>
      <c r="R112" s="37" t="e">
        <f t="shared" si="95"/>
        <v>#REF!</v>
      </c>
      <c r="S112" s="60" t="e">
        <f t="shared" si="66"/>
        <v>#REF!</v>
      </c>
      <c r="T112" s="37" t="e">
        <f t="shared" si="79"/>
        <v>#REF!</v>
      </c>
      <c r="U112" s="37" t="e">
        <f t="shared" si="99"/>
        <v>#REF!</v>
      </c>
      <c r="V112" s="37" t="e">
        <f t="shared" si="96"/>
        <v>#REF!</v>
      </c>
      <c r="W112" s="60" t="e">
        <f t="shared" si="77"/>
        <v>#REF!</v>
      </c>
      <c r="X112" s="60" t="e">
        <f t="shared" si="97"/>
        <v>#REF!</v>
      </c>
      <c r="Y112" s="60" t="e">
        <f t="shared" si="98"/>
        <v>#REF!</v>
      </c>
      <c r="Z112" s="60" t="e">
        <f t="shared" si="100"/>
        <v>#REF!</v>
      </c>
      <c r="AA112" s="37">
        <v>19486</v>
      </c>
    </row>
    <row r="113" spans="1:27" ht="15">
      <c r="A113" s="22" t="s">
        <v>88</v>
      </c>
      <c r="B113" s="23">
        <v>0.24</v>
      </c>
      <c r="C113" s="23">
        <v>0.57999999999999996</v>
      </c>
      <c r="D113" s="24">
        <v>2024</v>
      </c>
      <c r="E113" s="21" t="e">
        <f>ROUND(PRODUCT(D113,#REF!),0)</f>
        <v>#REF!</v>
      </c>
      <c r="G113" s="29" t="e">
        <f t="shared" si="72"/>
        <v>#REF!</v>
      </c>
      <c r="H113" s="32" t="e">
        <f t="shared" si="92"/>
        <v>#REF!</v>
      </c>
      <c r="I113" s="34" t="e">
        <f t="shared" si="73"/>
        <v>#REF!</v>
      </c>
      <c r="J113" s="35" t="e">
        <f t="shared" si="74"/>
        <v>#REF!</v>
      </c>
      <c r="K113" s="37" t="e">
        <f t="shared" si="56"/>
        <v>#REF!</v>
      </c>
      <c r="M113" s="41" t="e">
        <f t="shared" si="93"/>
        <v>#REF!</v>
      </c>
      <c r="N113" s="54" t="e">
        <f t="shared" si="75"/>
        <v>#REF!</v>
      </c>
      <c r="O113" s="37" t="e">
        <f t="shared" si="94"/>
        <v>#REF!</v>
      </c>
      <c r="P113" s="37" t="e">
        <f t="shared" si="80"/>
        <v>#REF!</v>
      </c>
      <c r="Q113" s="37" t="e">
        <f t="shared" si="80"/>
        <v>#REF!</v>
      </c>
      <c r="R113" s="37" t="e">
        <f t="shared" si="95"/>
        <v>#REF!</v>
      </c>
      <c r="S113" s="60" t="e">
        <f t="shared" si="66"/>
        <v>#REF!</v>
      </c>
      <c r="T113" s="37" t="e">
        <f t="shared" si="79"/>
        <v>#REF!</v>
      </c>
      <c r="U113" s="37" t="e">
        <f t="shared" si="99"/>
        <v>#REF!</v>
      </c>
      <c r="V113" s="37" t="e">
        <f t="shared" si="96"/>
        <v>#REF!</v>
      </c>
      <c r="W113" s="60" t="e">
        <f t="shared" si="77"/>
        <v>#REF!</v>
      </c>
      <c r="X113" s="60" t="e">
        <f t="shared" si="97"/>
        <v>#REF!</v>
      </c>
      <c r="Y113" s="60" t="e">
        <f t="shared" si="98"/>
        <v>#REF!</v>
      </c>
      <c r="Z113" s="60" t="e">
        <f t="shared" si="100"/>
        <v>#REF!</v>
      </c>
      <c r="AA113" s="37">
        <v>6611</v>
      </c>
    </row>
    <row r="114" spans="1:27" ht="15">
      <c r="A114" s="22" t="s">
        <v>89</v>
      </c>
      <c r="B114" s="23">
        <v>0.34899999999999998</v>
      </c>
      <c r="C114" s="23">
        <v>0.84</v>
      </c>
      <c r="D114" s="24">
        <v>3648</v>
      </c>
      <c r="E114" s="21" t="e">
        <f>ROUND(PRODUCT(D114,#REF!),0)</f>
        <v>#REF!</v>
      </c>
      <c r="G114" s="29" t="e">
        <f t="shared" si="72"/>
        <v>#REF!</v>
      </c>
      <c r="H114" s="32" t="e">
        <f t="shared" si="92"/>
        <v>#REF!</v>
      </c>
      <c r="I114" s="34" t="e">
        <f t="shared" si="73"/>
        <v>#REF!</v>
      </c>
      <c r="J114" s="35" t="e">
        <f t="shared" si="74"/>
        <v>#REF!</v>
      </c>
      <c r="K114" s="37" t="e">
        <f t="shared" si="56"/>
        <v>#REF!</v>
      </c>
      <c r="M114" s="41" t="e">
        <f t="shared" si="93"/>
        <v>#REF!</v>
      </c>
      <c r="N114" s="54" t="e">
        <f t="shared" si="75"/>
        <v>#REF!</v>
      </c>
      <c r="O114" s="37" t="e">
        <f t="shared" si="94"/>
        <v>#REF!</v>
      </c>
      <c r="P114" s="37" t="e">
        <f t="shared" si="80"/>
        <v>#REF!</v>
      </c>
      <c r="Q114" s="37" t="e">
        <f t="shared" si="80"/>
        <v>#REF!</v>
      </c>
      <c r="R114" s="37" t="e">
        <f t="shared" si="95"/>
        <v>#REF!</v>
      </c>
      <c r="S114" s="60" t="e">
        <f t="shared" si="66"/>
        <v>#REF!</v>
      </c>
      <c r="T114" s="37" t="e">
        <f t="shared" si="79"/>
        <v>#REF!</v>
      </c>
      <c r="U114" s="37" t="e">
        <f t="shared" si="99"/>
        <v>#REF!</v>
      </c>
      <c r="V114" s="37" t="e">
        <f t="shared" si="96"/>
        <v>#REF!</v>
      </c>
      <c r="W114" s="60" t="e">
        <f t="shared" si="77"/>
        <v>#REF!</v>
      </c>
      <c r="X114" s="60" t="e">
        <f t="shared" si="97"/>
        <v>#REF!</v>
      </c>
      <c r="Y114" s="60" t="e">
        <f t="shared" si="98"/>
        <v>#REF!</v>
      </c>
      <c r="Z114" s="60" t="e">
        <f t="shared" si="100"/>
        <v>#REF!</v>
      </c>
      <c r="AA114" s="37">
        <v>8401</v>
      </c>
    </row>
    <row r="115" spans="1:27" ht="15">
      <c r="A115" s="22" t="s">
        <v>90</v>
      </c>
      <c r="B115" s="23">
        <v>0.36599999999999999</v>
      </c>
      <c r="C115" s="23">
        <v>0.88</v>
      </c>
      <c r="D115" s="24">
        <v>4920</v>
      </c>
      <c r="E115" s="21" t="e">
        <f>ROUND(PRODUCT(D115,#REF!),0)</f>
        <v>#REF!</v>
      </c>
      <c r="G115" s="29" t="e">
        <f t="shared" si="72"/>
        <v>#REF!</v>
      </c>
      <c r="H115" s="32" t="e">
        <f t="shared" si="92"/>
        <v>#REF!</v>
      </c>
      <c r="I115" s="34" t="e">
        <f t="shared" si="73"/>
        <v>#REF!</v>
      </c>
      <c r="J115" s="35" t="e">
        <f t="shared" si="74"/>
        <v>#REF!</v>
      </c>
      <c r="K115" s="37" t="e">
        <f t="shared" si="56"/>
        <v>#REF!</v>
      </c>
      <c r="M115" s="41" t="e">
        <f t="shared" si="93"/>
        <v>#REF!</v>
      </c>
      <c r="N115" s="54" t="e">
        <f t="shared" si="75"/>
        <v>#REF!</v>
      </c>
      <c r="O115" s="37" t="e">
        <f t="shared" si="94"/>
        <v>#REF!</v>
      </c>
      <c r="P115" s="37" t="e">
        <f t="shared" si="80"/>
        <v>#REF!</v>
      </c>
      <c r="Q115" s="37" t="e">
        <f t="shared" si="80"/>
        <v>#REF!</v>
      </c>
      <c r="R115" s="37" t="e">
        <f t="shared" si="95"/>
        <v>#REF!</v>
      </c>
      <c r="S115" s="60" t="e">
        <f t="shared" si="66"/>
        <v>#REF!</v>
      </c>
      <c r="T115" s="37" t="e">
        <f t="shared" si="79"/>
        <v>#REF!</v>
      </c>
      <c r="U115" s="37" t="e">
        <f t="shared" si="99"/>
        <v>#REF!</v>
      </c>
      <c r="V115" s="37" t="e">
        <f t="shared" si="96"/>
        <v>#REF!</v>
      </c>
      <c r="W115" s="60" t="e">
        <f t="shared" si="77"/>
        <v>#REF!</v>
      </c>
      <c r="X115" s="60" t="e">
        <f t="shared" si="97"/>
        <v>#REF!</v>
      </c>
      <c r="Y115" s="60" t="e">
        <f t="shared" si="98"/>
        <v>#REF!</v>
      </c>
      <c r="Z115" s="60" t="e">
        <f t="shared" si="100"/>
        <v>#REF!</v>
      </c>
      <c r="AA115" s="37">
        <v>9484</v>
      </c>
    </row>
    <row r="116" spans="1:27" ht="15">
      <c r="A116" s="120" t="s">
        <v>91</v>
      </c>
      <c r="B116" s="121">
        <v>0.36</v>
      </c>
      <c r="C116" s="121">
        <v>0.86</v>
      </c>
      <c r="D116" s="122">
        <v>3464</v>
      </c>
      <c r="E116" s="84" t="e">
        <f>ROUND(PRODUCT(D116,#REF!),0)</f>
        <v>#REF!</v>
      </c>
      <c r="G116" s="30" t="e">
        <f t="shared" si="72"/>
        <v>#REF!</v>
      </c>
      <c r="H116" s="32" t="e">
        <f t="shared" si="92"/>
        <v>#REF!</v>
      </c>
      <c r="I116" s="34" t="e">
        <f t="shared" si="73"/>
        <v>#REF!</v>
      </c>
      <c r="J116" s="34" t="e">
        <f t="shared" si="74"/>
        <v>#REF!</v>
      </c>
      <c r="K116" s="85" t="e">
        <f t="shared" si="56"/>
        <v>#REF!</v>
      </c>
      <c r="M116" s="41" t="e">
        <f t="shared" si="93"/>
        <v>#REF!</v>
      </c>
      <c r="N116" s="54" t="e">
        <f t="shared" si="75"/>
        <v>#REF!</v>
      </c>
      <c r="O116" s="85" t="e">
        <f t="shared" si="94"/>
        <v>#REF!</v>
      </c>
      <c r="P116" s="85" t="e">
        <f t="shared" si="80"/>
        <v>#REF!</v>
      </c>
      <c r="Q116" s="85" t="e">
        <f t="shared" si="80"/>
        <v>#REF!</v>
      </c>
      <c r="R116" s="85" t="e">
        <f t="shared" si="95"/>
        <v>#REF!</v>
      </c>
      <c r="S116" s="86" t="e">
        <f t="shared" si="66"/>
        <v>#REF!</v>
      </c>
      <c r="T116" s="85" t="e">
        <f t="shared" si="79"/>
        <v>#REF!</v>
      </c>
      <c r="U116" s="85" t="e">
        <f t="shared" si="99"/>
        <v>#REF!</v>
      </c>
      <c r="V116" s="85" t="e">
        <f t="shared" si="96"/>
        <v>#REF!</v>
      </c>
      <c r="W116" s="86" t="e">
        <f t="shared" si="77"/>
        <v>#REF!</v>
      </c>
      <c r="X116" s="86" t="e">
        <f t="shared" si="97"/>
        <v>#REF!</v>
      </c>
      <c r="Y116" s="86" t="e">
        <f t="shared" si="98"/>
        <v>#REF!</v>
      </c>
      <c r="Z116" s="86" t="e">
        <f t="shared" si="100"/>
        <v>#REF!</v>
      </c>
      <c r="AA116" s="85">
        <v>9327</v>
      </c>
    </row>
    <row r="117" spans="1:27" ht="13.15" customHeight="1">
      <c r="A117" s="157" t="s">
        <v>12</v>
      </c>
      <c r="B117" s="158"/>
      <c r="C117" s="158"/>
      <c r="D117" s="159"/>
      <c r="E117" s="90"/>
      <c r="G117" s="38"/>
      <c r="H117" s="38"/>
      <c r="I117" s="33"/>
      <c r="J117" s="91"/>
      <c r="K117" s="71"/>
      <c r="M117" s="41"/>
      <c r="N117" s="54"/>
      <c r="O117" s="71"/>
      <c r="P117" s="71"/>
      <c r="Q117" s="71"/>
      <c r="R117" s="71"/>
      <c r="S117" s="92"/>
      <c r="T117" s="71"/>
      <c r="U117" s="71"/>
      <c r="V117" s="71"/>
      <c r="W117" s="92"/>
      <c r="X117" s="92"/>
      <c r="Y117" s="92"/>
      <c r="Z117" s="92"/>
      <c r="AA117" s="71"/>
    </row>
    <row r="118" spans="1:27" ht="15">
      <c r="A118" s="22" t="s">
        <v>92</v>
      </c>
      <c r="B118" s="23">
        <v>0.69</v>
      </c>
      <c r="C118" s="23">
        <v>1.66</v>
      </c>
      <c r="D118" s="24">
        <v>6645</v>
      </c>
      <c r="E118" s="21" t="e">
        <f>ROUND(PRODUCT(D118,#REF!),0)</f>
        <v>#REF!</v>
      </c>
      <c r="G118" s="29" t="e">
        <f t="shared" si="72"/>
        <v>#REF!</v>
      </c>
      <c r="H118" s="32" t="e">
        <f>ROUND(G118*1.05,0)</f>
        <v>#REF!</v>
      </c>
      <c r="I118" s="34" t="e">
        <f t="shared" si="73"/>
        <v>#REF!</v>
      </c>
      <c r="J118" s="35" t="e">
        <f t="shared" si="74"/>
        <v>#REF!</v>
      </c>
      <c r="K118" s="37" t="e">
        <f t="shared" si="56"/>
        <v>#REF!</v>
      </c>
      <c r="M118" s="41" t="e">
        <f>K118</f>
        <v>#REF!</v>
      </c>
      <c r="N118" s="54" t="e">
        <f t="shared" si="75"/>
        <v>#REF!</v>
      </c>
      <c r="O118" s="37" t="e">
        <f>ROUND(N118*1.03,0)</f>
        <v>#REF!</v>
      </c>
      <c r="P118" s="37" t="e">
        <f t="shared" si="80"/>
        <v>#REF!</v>
      </c>
      <c r="Q118" s="37" t="e">
        <f t="shared" si="80"/>
        <v>#REF!</v>
      </c>
      <c r="R118" s="37" t="e">
        <f>ROUND(Q118*1.07,0)</f>
        <v>#REF!</v>
      </c>
      <c r="S118" s="60" t="e">
        <f t="shared" si="66"/>
        <v>#REF!</v>
      </c>
      <c r="T118" s="37" t="e">
        <f t="shared" si="79"/>
        <v>#REF!</v>
      </c>
      <c r="U118" s="37" t="e">
        <f>ROUND(T118*1.025,0)</f>
        <v>#REF!</v>
      </c>
      <c r="V118" s="37" t="e">
        <f>ROUND(U118*1.04,0)</f>
        <v>#REF!</v>
      </c>
      <c r="W118" s="60" t="e">
        <f t="shared" si="77"/>
        <v>#REF!</v>
      </c>
      <c r="X118" s="60" t="e">
        <f>ROUND(W118*1.1,0)</f>
        <v>#REF!</v>
      </c>
      <c r="Y118" s="60" t="e">
        <f>ROUND(X118*0.95,0)</f>
        <v>#REF!</v>
      </c>
      <c r="Z118" s="60">
        <v>14283</v>
      </c>
      <c r="AA118" s="37">
        <v>21465</v>
      </c>
    </row>
    <row r="119" spans="1:27" ht="15">
      <c r="A119" s="22" t="s">
        <v>93</v>
      </c>
      <c r="B119" s="23">
        <v>1.08</v>
      </c>
      <c r="C119" s="23">
        <v>2.59</v>
      </c>
      <c r="D119" s="24">
        <v>10107</v>
      </c>
      <c r="E119" s="21" t="e">
        <f>ROUND(PRODUCT(D119,#REF!),0)</f>
        <v>#REF!</v>
      </c>
      <c r="G119" s="29" t="e">
        <f t="shared" si="72"/>
        <v>#REF!</v>
      </c>
      <c r="H119" s="32" t="e">
        <f>ROUND(G119*1.05,0)</f>
        <v>#REF!</v>
      </c>
      <c r="I119" s="34" t="e">
        <f t="shared" si="73"/>
        <v>#REF!</v>
      </c>
      <c r="J119" s="35" t="e">
        <f t="shared" si="74"/>
        <v>#REF!</v>
      </c>
      <c r="K119" s="37" t="e">
        <f t="shared" si="56"/>
        <v>#REF!</v>
      </c>
      <c r="M119" s="41" t="e">
        <f>K119</f>
        <v>#REF!</v>
      </c>
      <c r="N119" s="54" t="e">
        <f t="shared" si="75"/>
        <v>#REF!</v>
      </c>
      <c r="O119" s="37" t="e">
        <f>ROUND(N119*1.03,0)</f>
        <v>#REF!</v>
      </c>
      <c r="P119" s="37" t="e">
        <f t="shared" si="80"/>
        <v>#REF!</v>
      </c>
      <c r="Q119" s="37" t="e">
        <f t="shared" si="80"/>
        <v>#REF!</v>
      </c>
      <c r="R119" s="37" t="e">
        <f>ROUND(Q119*1.07,0)</f>
        <v>#REF!</v>
      </c>
      <c r="S119" s="60" t="e">
        <f t="shared" si="66"/>
        <v>#REF!</v>
      </c>
      <c r="T119" s="37" t="e">
        <f t="shared" si="79"/>
        <v>#REF!</v>
      </c>
      <c r="U119" s="37" t="e">
        <f>ROUND(T119*1.025,0)</f>
        <v>#REF!</v>
      </c>
      <c r="V119" s="37" t="e">
        <f>ROUND(U119*1.04,0)</f>
        <v>#REF!</v>
      </c>
      <c r="W119" s="60" t="e">
        <f t="shared" si="77"/>
        <v>#REF!</v>
      </c>
      <c r="X119" s="60" t="e">
        <f>ROUND(W119*1.1,0)</f>
        <v>#REF!</v>
      </c>
      <c r="Y119" s="60" t="e">
        <f>ROUND(X119*0.95,0)</f>
        <v>#REF!</v>
      </c>
      <c r="Z119" s="60">
        <v>21727</v>
      </c>
      <c r="AA119" s="37">
        <v>32656</v>
      </c>
    </row>
    <row r="120" spans="1:27" ht="15">
      <c r="A120" s="22" t="s">
        <v>94</v>
      </c>
      <c r="B120" s="23">
        <v>1.99</v>
      </c>
      <c r="C120" s="23">
        <v>4.78</v>
      </c>
      <c r="D120" s="24">
        <v>18705</v>
      </c>
      <c r="E120" s="21" t="e">
        <f>ROUND(PRODUCT(D120,#REF!),0)</f>
        <v>#REF!</v>
      </c>
      <c r="G120" s="29" t="e">
        <f t="shared" si="72"/>
        <v>#REF!</v>
      </c>
      <c r="H120" s="32" t="e">
        <f>ROUND(G120*1.05,0)</f>
        <v>#REF!</v>
      </c>
      <c r="I120" s="34" t="e">
        <f t="shared" si="73"/>
        <v>#REF!</v>
      </c>
      <c r="J120" s="35" t="e">
        <f t="shared" si="74"/>
        <v>#REF!</v>
      </c>
      <c r="K120" s="37" t="e">
        <f t="shared" si="56"/>
        <v>#REF!</v>
      </c>
      <c r="M120" s="41" t="e">
        <f>K120</f>
        <v>#REF!</v>
      </c>
      <c r="N120" s="54" t="e">
        <f t="shared" si="75"/>
        <v>#REF!</v>
      </c>
      <c r="O120" s="37" t="e">
        <f>ROUND(N120*1.03,0)</f>
        <v>#REF!</v>
      </c>
      <c r="P120" s="37" t="e">
        <f t="shared" si="80"/>
        <v>#REF!</v>
      </c>
      <c r="Q120" s="37" t="e">
        <f t="shared" si="80"/>
        <v>#REF!</v>
      </c>
      <c r="R120" s="37" t="e">
        <f>ROUND(Q120*1.07,0)</f>
        <v>#REF!</v>
      </c>
      <c r="S120" s="60" t="e">
        <f t="shared" si="66"/>
        <v>#REF!</v>
      </c>
      <c r="T120" s="37" t="e">
        <f t="shared" si="79"/>
        <v>#REF!</v>
      </c>
      <c r="U120" s="37" t="e">
        <f>ROUND(T120*1.025,0)</f>
        <v>#REF!</v>
      </c>
      <c r="V120" s="37" t="e">
        <f>ROUND(U120*1.04,0)</f>
        <v>#REF!</v>
      </c>
      <c r="W120" s="60" t="e">
        <f t="shared" si="77"/>
        <v>#REF!</v>
      </c>
      <c r="X120" s="60" t="e">
        <f>ROUND(W120*1.1,0)</f>
        <v>#REF!</v>
      </c>
      <c r="Y120" s="60" t="e">
        <f>ROUND(X120*0.95,0)</f>
        <v>#REF!</v>
      </c>
      <c r="Z120" s="60">
        <v>40207</v>
      </c>
      <c r="AA120" s="37">
        <v>60430</v>
      </c>
    </row>
    <row r="121" spans="1:27" ht="13.15" customHeight="1">
      <c r="A121" s="136" t="s">
        <v>13</v>
      </c>
      <c r="B121" s="137"/>
      <c r="C121" s="137"/>
      <c r="D121" s="138"/>
      <c r="H121" s="29"/>
      <c r="I121" s="34"/>
      <c r="K121" s="37"/>
      <c r="M121" s="41"/>
      <c r="N121" s="54"/>
      <c r="O121" s="37"/>
      <c r="P121" s="37"/>
      <c r="Q121" s="37"/>
      <c r="R121" s="37"/>
      <c r="S121" s="60"/>
      <c r="T121" s="37"/>
      <c r="U121" s="37"/>
      <c r="V121" s="37"/>
      <c r="W121" s="60"/>
      <c r="X121" s="60"/>
      <c r="Y121" s="60"/>
      <c r="Z121" s="60"/>
    </row>
    <row r="122" spans="1:27" ht="15">
      <c r="A122" s="22" t="s">
        <v>174</v>
      </c>
      <c r="B122" s="23">
        <v>0.28000000000000003</v>
      </c>
      <c r="C122" s="23">
        <v>0.67</v>
      </c>
      <c r="D122" s="24">
        <v>1368</v>
      </c>
      <c r="E122" s="21" t="e">
        <f>ROUND(PRODUCT(D122,#REF!),0)</f>
        <v>#REF!</v>
      </c>
      <c r="G122" s="29" t="e">
        <f t="shared" si="72"/>
        <v>#REF!</v>
      </c>
      <c r="H122" s="32" t="e">
        <f t="shared" ref="H122:H131" si="101">ROUND(G122*1.05,0)</f>
        <v>#REF!</v>
      </c>
      <c r="I122" s="34" t="e">
        <f t="shared" si="73"/>
        <v>#REF!</v>
      </c>
      <c r="J122" s="35" t="e">
        <f t="shared" si="74"/>
        <v>#REF!</v>
      </c>
      <c r="K122" s="37" t="e">
        <f t="shared" ref="K122:K131" si="102">ROUND(J122*1.1,0)</f>
        <v>#REF!</v>
      </c>
      <c r="M122" s="41" t="e">
        <f t="shared" ref="M122:M131" si="103">K122</f>
        <v>#REF!</v>
      </c>
      <c r="N122" s="54" t="e">
        <f t="shared" si="75"/>
        <v>#REF!</v>
      </c>
      <c r="O122" s="37" t="e">
        <f t="shared" ref="O122:O131" si="104">ROUND(N122*1.03,0)</f>
        <v>#REF!</v>
      </c>
      <c r="P122" s="37" t="e">
        <f t="shared" si="80"/>
        <v>#REF!</v>
      </c>
      <c r="Q122" s="37" t="e">
        <f t="shared" si="80"/>
        <v>#REF!</v>
      </c>
      <c r="R122" s="37" t="e">
        <f t="shared" ref="R122:R131" si="105">ROUND(Q122*1.07,0)</f>
        <v>#REF!</v>
      </c>
      <c r="S122" s="60" t="e">
        <f t="shared" si="66"/>
        <v>#REF!</v>
      </c>
      <c r="T122" s="37" t="e">
        <f t="shared" si="79"/>
        <v>#REF!</v>
      </c>
      <c r="U122" s="37" t="e">
        <f>ROUND(T122*1.0315,0)</f>
        <v>#REF!</v>
      </c>
      <c r="V122" s="37" t="e">
        <f t="shared" ref="V122:V131" si="106">ROUND(U122*1.04,0)</f>
        <v>#REF!</v>
      </c>
      <c r="W122" s="60" t="e">
        <f t="shared" si="77"/>
        <v>#REF!</v>
      </c>
      <c r="X122" s="60">
        <v>2590</v>
      </c>
      <c r="Y122" s="60">
        <v>2590</v>
      </c>
      <c r="Z122" s="60">
        <f>ROUND(Y122*0.85,0)</f>
        <v>2202</v>
      </c>
      <c r="AA122" s="37">
        <v>3187</v>
      </c>
    </row>
    <row r="123" spans="1:27" ht="15">
      <c r="A123" s="22" t="s">
        <v>175</v>
      </c>
      <c r="B123" s="23">
        <v>0.37</v>
      </c>
      <c r="C123" s="23">
        <v>0.89</v>
      </c>
      <c r="D123" s="24">
        <v>1824</v>
      </c>
      <c r="E123" s="21" t="e">
        <f>ROUND(PRODUCT(D123,#REF!),0)</f>
        <v>#REF!</v>
      </c>
      <c r="G123" s="29" t="e">
        <f t="shared" si="72"/>
        <v>#REF!</v>
      </c>
      <c r="H123" s="32" t="e">
        <f t="shared" si="101"/>
        <v>#REF!</v>
      </c>
      <c r="I123" s="34" t="e">
        <f t="shared" si="73"/>
        <v>#REF!</v>
      </c>
      <c r="J123" s="35" t="e">
        <f t="shared" si="74"/>
        <v>#REF!</v>
      </c>
      <c r="K123" s="37" t="e">
        <f t="shared" si="102"/>
        <v>#REF!</v>
      </c>
      <c r="M123" s="41" t="e">
        <f t="shared" si="103"/>
        <v>#REF!</v>
      </c>
      <c r="N123" s="54" t="e">
        <f t="shared" si="75"/>
        <v>#REF!</v>
      </c>
      <c r="O123" s="37" t="e">
        <f t="shared" si="104"/>
        <v>#REF!</v>
      </c>
      <c r="P123" s="37" t="e">
        <f t="shared" si="80"/>
        <v>#REF!</v>
      </c>
      <c r="Q123" s="37" t="e">
        <f t="shared" si="80"/>
        <v>#REF!</v>
      </c>
      <c r="R123" s="37" t="e">
        <f t="shared" si="105"/>
        <v>#REF!</v>
      </c>
      <c r="S123" s="60" t="e">
        <f t="shared" si="66"/>
        <v>#REF!</v>
      </c>
      <c r="T123" s="37" t="e">
        <f t="shared" si="79"/>
        <v>#REF!</v>
      </c>
      <c r="U123" s="37" t="e">
        <f t="shared" ref="U123:U131" si="107">ROUND(T123*1.0315,0)</f>
        <v>#REF!</v>
      </c>
      <c r="V123" s="37" t="e">
        <f t="shared" si="106"/>
        <v>#REF!</v>
      </c>
      <c r="W123" s="60" t="e">
        <f t="shared" si="77"/>
        <v>#REF!</v>
      </c>
      <c r="X123" s="60">
        <v>3322</v>
      </c>
      <c r="Y123" s="60">
        <v>3322</v>
      </c>
      <c r="Z123" s="60">
        <f t="shared" ref="Z123:Z131" si="108">ROUND(Y123*0.85,0)</f>
        <v>2824</v>
      </c>
      <c r="AA123" s="37">
        <v>3353</v>
      </c>
    </row>
    <row r="124" spans="1:27" ht="15">
      <c r="A124" s="22" t="s">
        <v>176</v>
      </c>
      <c r="B124" s="23">
        <v>0.46</v>
      </c>
      <c r="C124" s="23">
        <v>1.1000000000000001</v>
      </c>
      <c r="D124" s="24">
        <v>2288</v>
      </c>
      <c r="E124" s="21" t="e">
        <f>ROUND(PRODUCT(D124,#REF!),0)</f>
        <v>#REF!</v>
      </c>
      <c r="G124" s="29" t="e">
        <f t="shared" si="72"/>
        <v>#REF!</v>
      </c>
      <c r="H124" s="32" t="e">
        <f t="shared" si="101"/>
        <v>#REF!</v>
      </c>
      <c r="I124" s="34" t="e">
        <f t="shared" si="73"/>
        <v>#REF!</v>
      </c>
      <c r="J124" s="35" t="e">
        <f t="shared" si="74"/>
        <v>#REF!</v>
      </c>
      <c r="K124" s="37" t="e">
        <f t="shared" si="102"/>
        <v>#REF!</v>
      </c>
      <c r="M124" s="41" t="e">
        <f t="shared" si="103"/>
        <v>#REF!</v>
      </c>
      <c r="N124" s="54" t="e">
        <f t="shared" si="75"/>
        <v>#REF!</v>
      </c>
      <c r="O124" s="37" t="e">
        <f t="shared" si="104"/>
        <v>#REF!</v>
      </c>
      <c r="P124" s="37" t="e">
        <f t="shared" si="80"/>
        <v>#REF!</v>
      </c>
      <c r="Q124" s="37" t="e">
        <f t="shared" si="80"/>
        <v>#REF!</v>
      </c>
      <c r="R124" s="37" t="e">
        <f t="shared" si="105"/>
        <v>#REF!</v>
      </c>
      <c r="S124" s="60" t="e">
        <f t="shared" si="66"/>
        <v>#REF!</v>
      </c>
      <c r="T124" s="37" t="e">
        <f t="shared" si="79"/>
        <v>#REF!</v>
      </c>
      <c r="U124" s="37" t="e">
        <f t="shared" si="107"/>
        <v>#REF!</v>
      </c>
      <c r="V124" s="37" t="e">
        <f t="shared" si="106"/>
        <v>#REF!</v>
      </c>
      <c r="W124" s="60" t="e">
        <f t="shared" si="77"/>
        <v>#REF!</v>
      </c>
      <c r="X124" s="60">
        <v>4278</v>
      </c>
      <c r="Y124" s="60">
        <v>4278</v>
      </c>
      <c r="Z124" s="60">
        <f t="shared" si="108"/>
        <v>3636</v>
      </c>
      <c r="AA124" s="37">
        <v>5000</v>
      </c>
    </row>
    <row r="125" spans="1:27" ht="15">
      <c r="A125" s="22" t="s">
        <v>177</v>
      </c>
      <c r="B125" s="23">
        <v>0.55000000000000004</v>
      </c>
      <c r="C125" s="23">
        <v>1.32</v>
      </c>
      <c r="D125" s="24">
        <v>2736</v>
      </c>
      <c r="E125" s="21" t="e">
        <f>ROUND(PRODUCT(D125,#REF!),0)</f>
        <v>#REF!</v>
      </c>
      <c r="G125" s="29" t="e">
        <f t="shared" si="72"/>
        <v>#REF!</v>
      </c>
      <c r="H125" s="32" t="e">
        <f t="shared" si="101"/>
        <v>#REF!</v>
      </c>
      <c r="I125" s="34" t="e">
        <f t="shared" si="73"/>
        <v>#REF!</v>
      </c>
      <c r="J125" s="35" t="e">
        <f t="shared" si="74"/>
        <v>#REF!</v>
      </c>
      <c r="K125" s="37" t="e">
        <f t="shared" si="102"/>
        <v>#REF!</v>
      </c>
      <c r="M125" s="41" t="e">
        <f t="shared" si="103"/>
        <v>#REF!</v>
      </c>
      <c r="N125" s="54" t="e">
        <f t="shared" si="75"/>
        <v>#REF!</v>
      </c>
      <c r="O125" s="37" t="e">
        <f t="shared" si="104"/>
        <v>#REF!</v>
      </c>
      <c r="P125" s="37" t="e">
        <f t="shared" si="80"/>
        <v>#REF!</v>
      </c>
      <c r="Q125" s="37" t="e">
        <f t="shared" si="80"/>
        <v>#REF!</v>
      </c>
      <c r="R125" s="37" t="e">
        <f t="shared" si="105"/>
        <v>#REF!</v>
      </c>
      <c r="S125" s="60" t="e">
        <f t="shared" ref="S125:S169" si="109">ROUND(R125*1.08,0)</f>
        <v>#REF!</v>
      </c>
      <c r="T125" s="37" t="e">
        <f t="shared" si="79"/>
        <v>#REF!</v>
      </c>
      <c r="U125" s="37" t="e">
        <f t="shared" si="107"/>
        <v>#REF!</v>
      </c>
      <c r="V125" s="37" t="e">
        <f t="shared" si="106"/>
        <v>#REF!</v>
      </c>
      <c r="W125" s="60" t="e">
        <f t="shared" si="77"/>
        <v>#REF!</v>
      </c>
      <c r="X125" s="60">
        <v>5235</v>
      </c>
      <c r="Y125" s="60">
        <v>5235</v>
      </c>
      <c r="Z125" s="60">
        <f t="shared" si="108"/>
        <v>4450</v>
      </c>
      <c r="AA125" s="37">
        <v>5963</v>
      </c>
    </row>
    <row r="126" spans="1:27" ht="15">
      <c r="A126" s="22" t="s">
        <v>178</v>
      </c>
      <c r="B126" s="23">
        <v>0.64</v>
      </c>
      <c r="C126" s="23">
        <v>1.54</v>
      </c>
      <c r="D126" s="24">
        <v>3198</v>
      </c>
      <c r="E126" s="21" t="e">
        <f>ROUND(PRODUCT(D126,#REF!),0)</f>
        <v>#REF!</v>
      </c>
      <c r="G126" s="29" t="e">
        <f t="shared" ref="G126:G169" si="110">ROUND(PRODUCT(E126,$F$3),0)</f>
        <v>#REF!</v>
      </c>
      <c r="H126" s="32" t="e">
        <f t="shared" si="101"/>
        <v>#REF!</v>
      </c>
      <c r="I126" s="34" t="e">
        <f t="shared" ref="I126:I169" si="111">ABS(H126)</f>
        <v>#REF!</v>
      </c>
      <c r="J126" s="35" t="e">
        <f t="shared" ref="J126:J167" si="112">ROUND(I126*1.04,0)</f>
        <v>#REF!</v>
      </c>
      <c r="K126" s="37" t="e">
        <f t="shared" si="102"/>
        <v>#REF!</v>
      </c>
      <c r="M126" s="41" t="e">
        <f t="shared" si="103"/>
        <v>#REF!</v>
      </c>
      <c r="N126" s="54" t="e">
        <f t="shared" si="75"/>
        <v>#REF!</v>
      </c>
      <c r="O126" s="37" t="e">
        <f t="shared" si="104"/>
        <v>#REF!</v>
      </c>
      <c r="P126" s="37" t="e">
        <f t="shared" si="80"/>
        <v>#REF!</v>
      </c>
      <c r="Q126" s="37" t="e">
        <f t="shared" si="80"/>
        <v>#REF!</v>
      </c>
      <c r="R126" s="37" t="e">
        <f t="shared" si="105"/>
        <v>#REF!</v>
      </c>
      <c r="S126" s="60" t="e">
        <f t="shared" si="109"/>
        <v>#REF!</v>
      </c>
      <c r="T126" s="37" t="e">
        <f t="shared" si="79"/>
        <v>#REF!</v>
      </c>
      <c r="U126" s="37" t="e">
        <f t="shared" si="107"/>
        <v>#REF!</v>
      </c>
      <c r="V126" s="37" t="e">
        <f t="shared" si="106"/>
        <v>#REF!</v>
      </c>
      <c r="W126" s="60" t="e">
        <f t="shared" si="77"/>
        <v>#REF!</v>
      </c>
      <c r="X126" s="60">
        <v>5923</v>
      </c>
      <c r="Y126" s="60">
        <v>5923</v>
      </c>
      <c r="Z126" s="60">
        <f t="shared" si="108"/>
        <v>5035</v>
      </c>
      <c r="AA126" s="37">
        <v>6933</v>
      </c>
    </row>
    <row r="127" spans="1:27" ht="15">
      <c r="A127" s="22" t="s">
        <v>179</v>
      </c>
      <c r="B127" s="23">
        <v>0.73</v>
      </c>
      <c r="C127" s="23">
        <v>1.75</v>
      </c>
      <c r="D127" s="24">
        <v>3647</v>
      </c>
      <c r="E127" s="21" t="e">
        <f>ROUND(PRODUCT(D127,#REF!),0)</f>
        <v>#REF!</v>
      </c>
      <c r="G127" s="29" t="e">
        <f t="shared" si="110"/>
        <v>#REF!</v>
      </c>
      <c r="H127" s="32" t="e">
        <f t="shared" si="101"/>
        <v>#REF!</v>
      </c>
      <c r="I127" s="34" t="e">
        <f t="shared" si="111"/>
        <v>#REF!</v>
      </c>
      <c r="J127" s="35" t="e">
        <f t="shared" si="112"/>
        <v>#REF!</v>
      </c>
      <c r="K127" s="37" t="e">
        <f t="shared" si="102"/>
        <v>#REF!</v>
      </c>
      <c r="M127" s="41" t="e">
        <f t="shared" si="103"/>
        <v>#REF!</v>
      </c>
      <c r="N127" s="54" t="e">
        <f t="shared" si="75"/>
        <v>#REF!</v>
      </c>
      <c r="O127" s="37" t="e">
        <f t="shared" si="104"/>
        <v>#REF!</v>
      </c>
      <c r="P127" s="37" t="e">
        <f t="shared" si="80"/>
        <v>#REF!</v>
      </c>
      <c r="Q127" s="37" t="e">
        <f t="shared" si="80"/>
        <v>#REF!</v>
      </c>
      <c r="R127" s="37" t="e">
        <f t="shared" si="105"/>
        <v>#REF!</v>
      </c>
      <c r="S127" s="60" t="e">
        <f t="shared" si="109"/>
        <v>#REF!</v>
      </c>
      <c r="T127" s="37" t="e">
        <f t="shared" si="79"/>
        <v>#REF!</v>
      </c>
      <c r="U127" s="37" t="e">
        <f t="shared" si="107"/>
        <v>#REF!</v>
      </c>
      <c r="V127" s="37" t="e">
        <f t="shared" si="106"/>
        <v>#REF!</v>
      </c>
      <c r="W127" s="60" t="e">
        <f t="shared" si="77"/>
        <v>#REF!</v>
      </c>
      <c r="X127" s="60">
        <v>7054</v>
      </c>
      <c r="Y127" s="60">
        <v>7054</v>
      </c>
      <c r="Z127" s="60">
        <f t="shared" si="108"/>
        <v>5996</v>
      </c>
      <c r="AA127" s="37">
        <v>8122</v>
      </c>
    </row>
    <row r="128" spans="1:27" ht="15">
      <c r="A128" s="22" t="s">
        <v>180</v>
      </c>
      <c r="B128" s="23">
        <v>0.82</v>
      </c>
      <c r="C128" s="23">
        <v>1.97</v>
      </c>
      <c r="D128" s="24">
        <v>4312</v>
      </c>
      <c r="E128" s="21" t="e">
        <f>ROUND(PRODUCT(D128,#REF!),0)</f>
        <v>#REF!</v>
      </c>
      <c r="G128" s="29" t="e">
        <f t="shared" si="110"/>
        <v>#REF!</v>
      </c>
      <c r="H128" s="32" t="e">
        <f t="shared" si="101"/>
        <v>#REF!</v>
      </c>
      <c r="I128" s="34" t="e">
        <f t="shared" si="111"/>
        <v>#REF!</v>
      </c>
      <c r="J128" s="35" t="e">
        <f t="shared" si="112"/>
        <v>#REF!</v>
      </c>
      <c r="K128" s="37" t="e">
        <f t="shared" si="102"/>
        <v>#REF!</v>
      </c>
      <c r="M128" s="41" t="e">
        <f t="shared" si="103"/>
        <v>#REF!</v>
      </c>
      <c r="N128" s="54" t="e">
        <f t="shared" si="75"/>
        <v>#REF!</v>
      </c>
      <c r="O128" s="37" t="e">
        <f t="shared" si="104"/>
        <v>#REF!</v>
      </c>
      <c r="P128" s="37" t="e">
        <f t="shared" si="80"/>
        <v>#REF!</v>
      </c>
      <c r="Q128" s="37" t="e">
        <f t="shared" si="80"/>
        <v>#REF!</v>
      </c>
      <c r="R128" s="37" t="e">
        <f t="shared" si="105"/>
        <v>#REF!</v>
      </c>
      <c r="S128" s="60" t="e">
        <f t="shared" si="109"/>
        <v>#REF!</v>
      </c>
      <c r="T128" s="37" t="e">
        <f t="shared" si="79"/>
        <v>#REF!</v>
      </c>
      <c r="U128" s="37" t="e">
        <f t="shared" si="107"/>
        <v>#REF!</v>
      </c>
      <c r="V128" s="37" t="e">
        <f t="shared" si="106"/>
        <v>#REF!</v>
      </c>
      <c r="W128" s="60" t="e">
        <f t="shared" si="77"/>
        <v>#REF!</v>
      </c>
      <c r="X128" s="60">
        <v>7875</v>
      </c>
      <c r="Y128" s="60">
        <v>7875</v>
      </c>
      <c r="Z128" s="60">
        <f t="shared" si="108"/>
        <v>6694</v>
      </c>
      <c r="AA128" s="37">
        <v>9079</v>
      </c>
    </row>
    <row r="129" spans="1:27" ht="15">
      <c r="A129" s="22" t="s">
        <v>181</v>
      </c>
      <c r="B129" s="23">
        <v>0.91</v>
      </c>
      <c r="C129" s="23">
        <v>2.1800000000000002</v>
      </c>
      <c r="D129" s="24">
        <v>4765</v>
      </c>
      <c r="E129" s="21" t="e">
        <f>ROUND(PRODUCT(D129,#REF!),0)</f>
        <v>#REF!</v>
      </c>
      <c r="G129" s="29" t="e">
        <f t="shared" si="110"/>
        <v>#REF!</v>
      </c>
      <c r="H129" s="32" t="e">
        <f t="shared" si="101"/>
        <v>#REF!</v>
      </c>
      <c r="I129" s="34" t="e">
        <f t="shared" si="111"/>
        <v>#REF!</v>
      </c>
      <c r="J129" s="35" t="e">
        <f t="shared" si="112"/>
        <v>#REF!</v>
      </c>
      <c r="K129" s="37" t="e">
        <f t="shared" si="102"/>
        <v>#REF!</v>
      </c>
      <c r="M129" s="41" t="e">
        <f t="shared" si="103"/>
        <v>#REF!</v>
      </c>
      <c r="N129" s="54" t="e">
        <f t="shared" si="75"/>
        <v>#REF!</v>
      </c>
      <c r="O129" s="37" t="e">
        <f t="shared" si="104"/>
        <v>#REF!</v>
      </c>
      <c r="P129" s="37" t="e">
        <f t="shared" si="80"/>
        <v>#REF!</v>
      </c>
      <c r="Q129" s="37" t="e">
        <f t="shared" si="80"/>
        <v>#REF!</v>
      </c>
      <c r="R129" s="37" t="e">
        <f t="shared" si="105"/>
        <v>#REF!</v>
      </c>
      <c r="S129" s="60" t="e">
        <f t="shared" si="109"/>
        <v>#REF!</v>
      </c>
      <c r="T129" s="37" t="e">
        <f t="shared" si="79"/>
        <v>#REF!</v>
      </c>
      <c r="U129" s="37" t="e">
        <f t="shared" si="107"/>
        <v>#REF!</v>
      </c>
      <c r="V129" s="37" t="e">
        <f t="shared" si="106"/>
        <v>#REF!</v>
      </c>
      <c r="W129" s="60" t="e">
        <f t="shared" si="77"/>
        <v>#REF!</v>
      </c>
      <c r="X129" s="60">
        <v>8559</v>
      </c>
      <c r="Y129" s="60">
        <v>8559</v>
      </c>
      <c r="Z129" s="60">
        <f t="shared" si="108"/>
        <v>7275</v>
      </c>
      <c r="AA129" s="37">
        <v>10079</v>
      </c>
    </row>
    <row r="130" spans="1:27" ht="15">
      <c r="A130" s="22" t="s">
        <v>182</v>
      </c>
      <c r="B130" s="23">
        <v>1</v>
      </c>
      <c r="C130" s="23">
        <v>2.4</v>
      </c>
      <c r="D130" s="24">
        <v>5236</v>
      </c>
      <c r="E130" s="21" t="e">
        <f>ROUND(PRODUCT(D130,#REF!),0)</f>
        <v>#REF!</v>
      </c>
      <c r="G130" s="29" t="e">
        <f t="shared" si="110"/>
        <v>#REF!</v>
      </c>
      <c r="H130" s="32" t="e">
        <f t="shared" si="101"/>
        <v>#REF!</v>
      </c>
      <c r="I130" s="34" t="e">
        <f t="shared" si="111"/>
        <v>#REF!</v>
      </c>
      <c r="J130" s="35" t="e">
        <f t="shared" si="112"/>
        <v>#REF!</v>
      </c>
      <c r="K130" s="37" t="e">
        <f t="shared" si="102"/>
        <v>#REF!</v>
      </c>
      <c r="M130" s="41" t="e">
        <f t="shared" si="103"/>
        <v>#REF!</v>
      </c>
      <c r="N130" s="54" t="e">
        <f t="shared" ref="N130:N169" si="113">L130+ROUND(M130*1.05,0)</f>
        <v>#REF!</v>
      </c>
      <c r="O130" s="37" t="e">
        <f t="shared" si="104"/>
        <v>#REF!</v>
      </c>
      <c r="P130" s="37" t="e">
        <f t="shared" ref="P130:Q169" si="114">O130</f>
        <v>#REF!</v>
      </c>
      <c r="Q130" s="37" t="e">
        <f t="shared" si="114"/>
        <v>#REF!</v>
      </c>
      <c r="R130" s="37" t="e">
        <f t="shared" si="105"/>
        <v>#REF!</v>
      </c>
      <c r="S130" s="60" t="e">
        <f t="shared" si="109"/>
        <v>#REF!</v>
      </c>
      <c r="T130" s="37" t="e">
        <f t="shared" si="79"/>
        <v>#REF!</v>
      </c>
      <c r="U130" s="37" t="e">
        <f t="shared" si="107"/>
        <v>#REF!</v>
      </c>
      <c r="V130" s="37" t="e">
        <f t="shared" si="106"/>
        <v>#REF!</v>
      </c>
      <c r="W130" s="60" t="e">
        <f t="shared" si="77"/>
        <v>#REF!</v>
      </c>
      <c r="X130" s="60">
        <v>10192</v>
      </c>
      <c r="Y130" s="60">
        <v>10192</v>
      </c>
      <c r="Z130" s="60">
        <f t="shared" si="108"/>
        <v>8663</v>
      </c>
      <c r="AA130" s="37">
        <v>13983</v>
      </c>
    </row>
    <row r="131" spans="1:27" ht="15">
      <c r="A131" s="22" t="s">
        <v>183</v>
      </c>
      <c r="B131" s="23">
        <v>1.0900000000000001</v>
      </c>
      <c r="C131" s="23">
        <v>2.62</v>
      </c>
      <c r="D131" s="24">
        <v>5731</v>
      </c>
      <c r="E131" s="21" t="e">
        <f>ROUND(PRODUCT(D131,#REF!),0)</f>
        <v>#REF!</v>
      </c>
      <c r="G131" s="29" t="e">
        <f t="shared" si="110"/>
        <v>#REF!</v>
      </c>
      <c r="H131" s="32" t="e">
        <f t="shared" si="101"/>
        <v>#REF!</v>
      </c>
      <c r="I131" s="34" t="e">
        <f t="shared" si="111"/>
        <v>#REF!</v>
      </c>
      <c r="J131" s="35" t="e">
        <f t="shared" si="112"/>
        <v>#REF!</v>
      </c>
      <c r="K131" s="37" t="e">
        <f t="shared" si="102"/>
        <v>#REF!</v>
      </c>
      <c r="M131" s="41" t="e">
        <f t="shared" si="103"/>
        <v>#REF!</v>
      </c>
      <c r="N131" s="54" t="e">
        <f t="shared" si="113"/>
        <v>#REF!</v>
      </c>
      <c r="O131" s="37" t="e">
        <f t="shared" si="104"/>
        <v>#REF!</v>
      </c>
      <c r="P131" s="37" t="e">
        <f t="shared" si="114"/>
        <v>#REF!</v>
      </c>
      <c r="Q131" s="37" t="e">
        <f t="shared" si="114"/>
        <v>#REF!</v>
      </c>
      <c r="R131" s="37" t="e">
        <f t="shared" si="105"/>
        <v>#REF!</v>
      </c>
      <c r="S131" s="60" t="e">
        <f t="shared" si="109"/>
        <v>#REF!</v>
      </c>
      <c r="T131" s="37" t="e">
        <f t="shared" si="79"/>
        <v>#REF!</v>
      </c>
      <c r="U131" s="37" t="e">
        <f t="shared" si="107"/>
        <v>#REF!</v>
      </c>
      <c r="V131" s="37" t="e">
        <f t="shared" si="106"/>
        <v>#REF!</v>
      </c>
      <c r="W131" s="60" t="e">
        <f t="shared" si="77"/>
        <v>#REF!</v>
      </c>
      <c r="X131" s="60">
        <v>14132</v>
      </c>
      <c r="Y131" s="60">
        <v>14132</v>
      </c>
      <c r="Z131" s="60">
        <f t="shared" si="108"/>
        <v>12012</v>
      </c>
      <c r="AA131" s="37">
        <v>14116</v>
      </c>
    </row>
    <row r="132" spans="1:27" ht="13.15" customHeight="1">
      <c r="A132" s="136" t="s">
        <v>14</v>
      </c>
      <c r="B132" s="137"/>
      <c r="C132" s="137"/>
      <c r="D132" s="138"/>
      <c r="H132" s="29"/>
      <c r="I132" s="34"/>
      <c r="K132" s="37"/>
      <c r="M132" s="41"/>
      <c r="N132" s="54"/>
      <c r="O132" s="37"/>
      <c r="P132" s="37"/>
      <c r="Q132" s="37"/>
      <c r="R132" s="37"/>
      <c r="S132" s="60"/>
      <c r="T132" s="37"/>
      <c r="U132" s="37"/>
      <c r="V132" s="37"/>
      <c r="W132" s="60"/>
      <c r="X132" s="60"/>
      <c r="Y132" s="60"/>
      <c r="Z132" s="60"/>
    </row>
    <row r="133" spans="1:27" ht="15">
      <c r="A133" s="22" t="s">
        <v>242</v>
      </c>
      <c r="B133" s="23">
        <v>0.56000000000000005</v>
      </c>
      <c r="C133" s="23">
        <v>1.34</v>
      </c>
      <c r="D133" s="24">
        <v>4324</v>
      </c>
      <c r="E133" s="21" t="e">
        <f>ROUND(PRODUCT(D133,#REF!),0)</f>
        <v>#REF!</v>
      </c>
      <c r="G133" s="29" t="e">
        <f t="shared" si="110"/>
        <v>#REF!</v>
      </c>
      <c r="H133" s="32" t="e">
        <f>ROUND(G133*1.05,0)</f>
        <v>#REF!</v>
      </c>
      <c r="I133" s="34" t="e">
        <f t="shared" si="111"/>
        <v>#REF!</v>
      </c>
      <c r="J133" s="35" t="e">
        <f t="shared" si="112"/>
        <v>#REF!</v>
      </c>
      <c r="K133" s="37" t="e">
        <f>ROUND(J133*1.07,0)</f>
        <v>#REF!</v>
      </c>
      <c r="M133" s="41" t="e">
        <f>K133</f>
        <v>#REF!</v>
      </c>
      <c r="N133" s="54" t="e">
        <f t="shared" si="113"/>
        <v>#REF!</v>
      </c>
      <c r="O133" s="37" t="e">
        <f>ROUND(N133*1.03,0)</f>
        <v>#REF!</v>
      </c>
      <c r="P133" s="37" t="e">
        <f>ROUND(O133*0.9,0)</f>
        <v>#REF!</v>
      </c>
      <c r="Q133" s="37" t="e">
        <f>P133</f>
        <v>#REF!</v>
      </c>
      <c r="R133" s="37" t="e">
        <f>ROUND(Q133*1.07,0)</f>
        <v>#REF!</v>
      </c>
      <c r="S133" s="60" t="e">
        <f t="shared" si="109"/>
        <v>#REF!</v>
      </c>
      <c r="T133" s="37" t="e">
        <f t="shared" si="79"/>
        <v>#REF!</v>
      </c>
      <c r="U133" s="37" t="e">
        <f>ROUND(T133*1.0275,0)</f>
        <v>#REF!</v>
      </c>
      <c r="V133" s="37" t="e">
        <f>ROUND(U133*1.04,0)</f>
        <v>#REF!</v>
      </c>
      <c r="W133" s="60" t="e">
        <f t="shared" si="77"/>
        <v>#REF!</v>
      </c>
      <c r="X133" s="60" t="e">
        <f>W133</f>
        <v>#REF!</v>
      </c>
      <c r="Y133" s="60" t="e">
        <f t="shared" ref="Y133:Y169" si="115">ROUND(X133*0.95,0)</f>
        <v>#REF!</v>
      </c>
      <c r="Z133" s="60" t="e">
        <f>ROUND(Y133*0.85,0)</f>
        <v>#REF!</v>
      </c>
      <c r="AA133" s="37">
        <v>10100</v>
      </c>
    </row>
    <row r="134" spans="1:27" ht="15">
      <c r="A134" s="22" t="s">
        <v>243</v>
      </c>
      <c r="B134" s="23">
        <v>0.66</v>
      </c>
      <c r="C134" s="23">
        <v>1.58</v>
      </c>
      <c r="D134" s="24">
        <v>4971</v>
      </c>
      <c r="E134" s="21" t="e">
        <f>ROUND(PRODUCT(D134,#REF!),0)</f>
        <v>#REF!</v>
      </c>
      <c r="G134" s="29" t="e">
        <f t="shared" si="110"/>
        <v>#REF!</v>
      </c>
      <c r="H134" s="32" t="e">
        <f>ROUND(G134*1.05,0)</f>
        <v>#REF!</v>
      </c>
      <c r="I134" s="34" t="e">
        <f t="shared" si="111"/>
        <v>#REF!</v>
      </c>
      <c r="J134" s="35" t="e">
        <f t="shared" si="112"/>
        <v>#REF!</v>
      </c>
      <c r="K134" s="37" t="e">
        <f>ROUND(J134*1.07,0)</f>
        <v>#REF!</v>
      </c>
      <c r="M134" s="41" t="e">
        <f>K134</f>
        <v>#REF!</v>
      </c>
      <c r="N134" s="54" t="e">
        <f t="shared" si="113"/>
        <v>#REF!</v>
      </c>
      <c r="O134" s="37" t="e">
        <f>ROUND(N134*1.03,0)</f>
        <v>#REF!</v>
      </c>
      <c r="P134" s="37" t="e">
        <f>ROUND(O134*0.9,0)</f>
        <v>#REF!</v>
      </c>
      <c r="Q134" s="37" t="e">
        <f>P134</f>
        <v>#REF!</v>
      </c>
      <c r="R134" s="37" t="e">
        <f>ROUND(Q134*1.07,0)</f>
        <v>#REF!</v>
      </c>
      <c r="S134" s="60" t="e">
        <f t="shared" si="109"/>
        <v>#REF!</v>
      </c>
      <c r="T134" s="37" t="e">
        <f t="shared" si="79"/>
        <v>#REF!</v>
      </c>
      <c r="U134" s="37" t="e">
        <f>ROUND(T134*1.0275,0)</f>
        <v>#REF!</v>
      </c>
      <c r="V134" s="37" t="e">
        <f>ROUND(U134*1.04,0)</f>
        <v>#REF!</v>
      </c>
      <c r="W134" s="60" t="e">
        <f t="shared" si="77"/>
        <v>#REF!</v>
      </c>
      <c r="X134" s="60" t="e">
        <f>W134</f>
        <v>#REF!</v>
      </c>
      <c r="Y134" s="60" t="e">
        <f t="shared" si="115"/>
        <v>#REF!</v>
      </c>
      <c r="Z134" s="60" t="e">
        <f>ROUND(Y134*0.85,0)</f>
        <v>#REF!</v>
      </c>
      <c r="AA134" s="37">
        <v>11609</v>
      </c>
    </row>
    <row r="135" spans="1:27" ht="15">
      <c r="A135" s="22" t="s">
        <v>95</v>
      </c>
      <c r="B135" s="23">
        <v>1.19</v>
      </c>
      <c r="C135" s="23">
        <v>2.86</v>
      </c>
      <c r="D135" s="24">
        <v>7755</v>
      </c>
      <c r="E135" s="21" t="e">
        <f>ROUND(PRODUCT(D135,#REF!),0)</f>
        <v>#REF!</v>
      </c>
      <c r="G135" s="29" t="e">
        <f t="shared" si="110"/>
        <v>#REF!</v>
      </c>
      <c r="H135" s="32" t="e">
        <f>ROUND(G135*1.05,0)</f>
        <v>#REF!</v>
      </c>
      <c r="I135" s="34" t="e">
        <f t="shared" si="111"/>
        <v>#REF!</v>
      </c>
      <c r="J135" s="35" t="e">
        <f t="shared" si="112"/>
        <v>#REF!</v>
      </c>
      <c r="K135" s="37" t="e">
        <f>ROUND(J135*1.07,0)</f>
        <v>#REF!</v>
      </c>
      <c r="M135" s="41" t="e">
        <f>K135</f>
        <v>#REF!</v>
      </c>
      <c r="N135" s="54">
        <v>14042</v>
      </c>
      <c r="O135" s="37">
        <f>ROUND(N135*1.03,0)</f>
        <v>14463</v>
      </c>
      <c r="P135" s="37">
        <f>ROUND(O135*0.9,0)</f>
        <v>13017</v>
      </c>
      <c r="Q135" s="37">
        <f>P135</f>
        <v>13017</v>
      </c>
      <c r="R135" s="37">
        <f>ROUND(Q135*1.07,0)</f>
        <v>13928</v>
      </c>
      <c r="S135" s="60">
        <f t="shared" si="109"/>
        <v>15042</v>
      </c>
      <c r="T135" s="37">
        <f t="shared" si="79"/>
        <v>16095</v>
      </c>
      <c r="U135" s="37">
        <f>ROUND(T135*1.0275,0)</f>
        <v>16538</v>
      </c>
      <c r="V135" s="37">
        <f>ROUND(U135*1.04,0)</f>
        <v>17200</v>
      </c>
      <c r="W135" s="60">
        <f t="shared" si="77"/>
        <v>18060</v>
      </c>
      <c r="X135" s="60">
        <f>W135</f>
        <v>18060</v>
      </c>
      <c r="Y135" s="60">
        <f t="shared" si="115"/>
        <v>17157</v>
      </c>
      <c r="Z135" s="60">
        <f>ROUND(Y135*0.85,0)</f>
        <v>14583</v>
      </c>
      <c r="AA135" s="37">
        <v>23365</v>
      </c>
    </row>
    <row r="136" spans="1:27" ht="15">
      <c r="A136" s="22" t="s">
        <v>96</v>
      </c>
      <c r="B136" s="23">
        <v>1.65</v>
      </c>
      <c r="C136" s="23">
        <v>3.96</v>
      </c>
      <c r="D136" s="24">
        <v>10826</v>
      </c>
      <c r="E136" s="21" t="e">
        <f>ROUND(PRODUCT(D136,#REF!),0)</f>
        <v>#REF!</v>
      </c>
      <c r="G136" s="29" t="e">
        <f t="shared" si="110"/>
        <v>#REF!</v>
      </c>
      <c r="H136" s="32" t="e">
        <f>ROUND(G136*1.05,0)</f>
        <v>#REF!</v>
      </c>
      <c r="I136" s="34" t="e">
        <f t="shared" si="111"/>
        <v>#REF!</v>
      </c>
      <c r="J136" s="35" t="e">
        <f t="shared" si="112"/>
        <v>#REF!</v>
      </c>
      <c r="K136" s="37" t="e">
        <f>ROUND(J136*1.07,0)</f>
        <v>#REF!</v>
      </c>
      <c r="M136" s="41" t="e">
        <f>K136</f>
        <v>#REF!</v>
      </c>
      <c r="N136" s="54" t="e">
        <f t="shared" si="113"/>
        <v>#REF!</v>
      </c>
      <c r="O136" s="37" t="e">
        <f>ROUND(N136*1.03,0)</f>
        <v>#REF!</v>
      </c>
      <c r="P136" s="37" t="e">
        <f>ROUND(O136*0.9,0)</f>
        <v>#REF!</v>
      </c>
      <c r="Q136" s="37" t="e">
        <f>P136</f>
        <v>#REF!</v>
      </c>
      <c r="R136" s="37" t="e">
        <f>ROUND(Q136*1.07,0)</f>
        <v>#REF!</v>
      </c>
      <c r="S136" s="60" t="e">
        <f t="shared" si="109"/>
        <v>#REF!</v>
      </c>
      <c r="T136" s="37" t="e">
        <f t="shared" si="79"/>
        <v>#REF!</v>
      </c>
      <c r="U136" s="37" t="e">
        <f>ROUND(T136*1.0275,0)</f>
        <v>#REF!</v>
      </c>
      <c r="V136" s="37" t="e">
        <f>ROUND(U136*1.04,0)</f>
        <v>#REF!</v>
      </c>
      <c r="W136" s="60" t="e">
        <f t="shared" si="77"/>
        <v>#REF!</v>
      </c>
      <c r="X136" s="60" t="e">
        <f>ROUND(W136*1.1,0)</f>
        <v>#REF!</v>
      </c>
      <c r="Y136" s="60" t="e">
        <f t="shared" si="115"/>
        <v>#REF!</v>
      </c>
      <c r="Z136" s="60" t="e">
        <f>ROUND(Y136*0.9,0)</f>
        <v>#REF!</v>
      </c>
      <c r="AA136" s="37">
        <v>29447</v>
      </c>
    </row>
    <row r="137" spans="1:27" ht="15">
      <c r="A137" s="22" t="s">
        <v>97</v>
      </c>
      <c r="B137" s="23">
        <v>1.87</v>
      </c>
      <c r="C137" s="23">
        <v>4.49</v>
      </c>
      <c r="D137" s="24">
        <v>13378</v>
      </c>
      <c r="E137" s="21" t="e">
        <f>ROUND(PRODUCT(D137,#REF!),0)</f>
        <v>#REF!</v>
      </c>
      <c r="G137" s="29" t="e">
        <f t="shared" si="110"/>
        <v>#REF!</v>
      </c>
      <c r="H137" s="32" t="e">
        <f>ROUND(G137*1.05,0)</f>
        <v>#REF!</v>
      </c>
      <c r="I137" s="34" t="e">
        <f t="shared" si="111"/>
        <v>#REF!</v>
      </c>
      <c r="J137" s="35" t="e">
        <f t="shared" si="112"/>
        <v>#REF!</v>
      </c>
      <c r="K137" s="37" t="e">
        <f>ROUND(J137*1.07,0)</f>
        <v>#REF!</v>
      </c>
      <c r="M137" s="41" t="e">
        <f>K137</f>
        <v>#REF!</v>
      </c>
      <c r="N137" s="54" t="e">
        <f t="shared" si="113"/>
        <v>#REF!</v>
      </c>
      <c r="O137" s="37" t="e">
        <f>ROUND(N137*1.03,0)</f>
        <v>#REF!</v>
      </c>
      <c r="P137" s="37" t="e">
        <f>ROUND(O137*0.9,0)</f>
        <v>#REF!</v>
      </c>
      <c r="Q137" s="37" t="e">
        <f>P137</f>
        <v>#REF!</v>
      </c>
      <c r="R137" s="37" t="e">
        <f>ROUND(Q137*1.07,0)</f>
        <v>#REF!</v>
      </c>
      <c r="S137" s="60" t="e">
        <f t="shared" si="109"/>
        <v>#REF!</v>
      </c>
      <c r="T137" s="37" t="e">
        <f t="shared" si="79"/>
        <v>#REF!</v>
      </c>
      <c r="U137" s="37" t="e">
        <f>ROUND(T137*1.0275,0)</f>
        <v>#REF!</v>
      </c>
      <c r="V137" s="37" t="e">
        <f>ROUND(U137*1.04,0)</f>
        <v>#REF!</v>
      </c>
      <c r="W137" s="60" t="e">
        <f t="shared" si="77"/>
        <v>#REF!</v>
      </c>
      <c r="X137" s="60" t="e">
        <f>ROUND(W137*1.1,0)</f>
        <v>#REF!</v>
      </c>
      <c r="Y137" s="60" t="e">
        <f t="shared" si="115"/>
        <v>#REF!</v>
      </c>
      <c r="Z137" s="60" t="e">
        <f>ROUND(Y137*0.9,0)</f>
        <v>#REF!</v>
      </c>
      <c r="AA137" s="37">
        <v>36388</v>
      </c>
    </row>
    <row r="138" spans="1:27" ht="13.15" customHeight="1">
      <c r="A138" s="141" t="s">
        <v>98</v>
      </c>
      <c r="B138" s="147"/>
      <c r="C138" s="147"/>
      <c r="D138" s="148"/>
      <c r="H138" s="29"/>
      <c r="I138" s="34"/>
      <c r="K138" s="37"/>
      <c r="M138" s="41"/>
      <c r="N138" s="54"/>
      <c r="O138" s="37"/>
      <c r="P138" s="37"/>
      <c r="Q138" s="37"/>
      <c r="R138" s="37"/>
      <c r="S138" s="60"/>
      <c r="T138" s="37"/>
      <c r="U138" s="37"/>
      <c r="V138" s="37"/>
      <c r="W138" s="60"/>
      <c r="X138" s="60"/>
      <c r="Y138" s="60"/>
      <c r="Z138" s="60"/>
    </row>
    <row r="139" spans="1:27" ht="15">
      <c r="A139" s="22" t="s">
        <v>99</v>
      </c>
      <c r="B139" s="23">
        <v>0.72</v>
      </c>
      <c r="C139" s="23">
        <v>1.73</v>
      </c>
      <c r="D139" s="24">
        <v>5300</v>
      </c>
      <c r="E139" s="21" t="e">
        <f>ROUND(PRODUCT(D139,#REF!),0)</f>
        <v>#REF!</v>
      </c>
      <c r="G139" s="29" t="e">
        <f t="shared" si="110"/>
        <v>#REF!</v>
      </c>
      <c r="H139" s="32" t="e">
        <f t="shared" ref="H139:H150" si="116">ROUND(G139*1.05,0)</f>
        <v>#REF!</v>
      </c>
      <c r="I139" s="34" t="e">
        <f t="shared" si="111"/>
        <v>#REF!</v>
      </c>
      <c r="J139" s="35" t="e">
        <f t="shared" si="112"/>
        <v>#REF!</v>
      </c>
      <c r="K139" s="37" t="e">
        <f>ROUND(J139*1.08,0)</f>
        <v>#REF!</v>
      </c>
      <c r="M139" s="41" t="e">
        <f t="shared" ref="M139:M150" si="117">K139</f>
        <v>#REF!</v>
      </c>
      <c r="N139" s="54" t="e">
        <f t="shared" si="113"/>
        <v>#REF!</v>
      </c>
      <c r="O139" s="37" t="e">
        <f t="shared" ref="O139:O150" si="118">ROUND(N139*1.03,0)</f>
        <v>#REF!</v>
      </c>
      <c r="P139" s="37" t="e">
        <f t="shared" si="114"/>
        <v>#REF!</v>
      </c>
      <c r="Q139" s="37" t="e">
        <f t="shared" si="114"/>
        <v>#REF!</v>
      </c>
      <c r="R139" s="37" t="e">
        <f t="shared" ref="R139:R150" si="119">ROUND(Q139*1.07,0)</f>
        <v>#REF!</v>
      </c>
      <c r="S139" s="60" t="e">
        <f t="shared" si="109"/>
        <v>#REF!</v>
      </c>
      <c r="T139" s="37" t="e">
        <f t="shared" si="79"/>
        <v>#REF!</v>
      </c>
      <c r="U139" s="37" t="e">
        <f>ROUND(T139*1.027,0)</f>
        <v>#REF!</v>
      </c>
      <c r="V139" s="37" t="e">
        <f>ROUND(U139*1.04,0)</f>
        <v>#REF!</v>
      </c>
      <c r="W139" s="60" t="e">
        <f t="shared" si="77"/>
        <v>#REF!</v>
      </c>
      <c r="X139" s="60" t="e">
        <f t="shared" ref="X139:X150" si="120">ROUND(W139*1.07,0)</f>
        <v>#REF!</v>
      </c>
      <c r="Y139" s="60" t="e">
        <f t="shared" si="115"/>
        <v>#REF!</v>
      </c>
      <c r="Z139" s="60" t="e">
        <f>ROUND(Y139*0.85,0)</f>
        <v>#REF!</v>
      </c>
      <c r="AA139" s="37">
        <v>14719</v>
      </c>
    </row>
    <row r="140" spans="1:27" ht="15">
      <c r="A140" s="22" t="s">
        <v>253</v>
      </c>
      <c r="B140" s="23">
        <v>0.44</v>
      </c>
      <c r="C140" s="23">
        <v>1.06</v>
      </c>
      <c r="D140" s="24">
        <v>2558</v>
      </c>
      <c r="E140" s="21" t="e">
        <f>ROUND(PRODUCT(D140,#REF!),0)</f>
        <v>#REF!</v>
      </c>
      <c r="G140" s="29" t="e">
        <f t="shared" si="110"/>
        <v>#REF!</v>
      </c>
      <c r="H140" s="32" t="e">
        <f t="shared" si="116"/>
        <v>#REF!</v>
      </c>
      <c r="I140" s="34" t="e">
        <f t="shared" si="111"/>
        <v>#REF!</v>
      </c>
      <c r="J140" s="35" t="e">
        <f t="shared" si="112"/>
        <v>#REF!</v>
      </c>
      <c r="K140" s="37" t="e">
        <f t="shared" ref="K140:K150" si="121">ROUND(J140*1.08,0)</f>
        <v>#REF!</v>
      </c>
      <c r="M140" s="41" t="e">
        <f t="shared" si="117"/>
        <v>#REF!</v>
      </c>
      <c r="N140" s="54" t="e">
        <f t="shared" si="113"/>
        <v>#REF!</v>
      </c>
      <c r="O140" s="37" t="e">
        <f t="shared" si="118"/>
        <v>#REF!</v>
      </c>
      <c r="P140" s="37" t="e">
        <f t="shared" si="114"/>
        <v>#REF!</v>
      </c>
      <c r="Q140" s="37" t="e">
        <f t="shared" si="114"/>
        <v>#REF!</v>
      </c>
      <c r="R140" s="37" t="e">
        <f t="shared" si="119"/>
        <v>#REF!</v>
      </c>
      <c r="S140" s="60" t="e">
        <f t="shared" si="109"/>
        <v>#REF!</v>
      </c>
      <c r="T140" s="37" t="e">
        <f t="shared" si="79"/>
        <v>#REF!</v>
      </c>
      <c r="U140" s="37" t="e">
        <f t="shared" ref="U140:U164" si="122">ROUND(T140*1.027,0)</f>
        <v>#REF!</v>
      </c>
      <c r="V140" s="37">
        <v>5058</v>
      </c>
      <c r="W140" s="60">
        <f t="shared" si="77"/>
        <v>5311</v>
      </c>
      <c r="X140" s="60">
        <f t="shared" si="120"/>
        <v>5683</v>
      </c>
      <c r="Y140" s="60">
        <f t="shared" si="115"/>
        <v>5399</v>
      </c>
      <c r="Z140" s="60">
        <f t="shared" ref="Z140:Z150" si="123">ROUND(Y140*0.85,0)</f>
        <v>4589</v>
      </c>
      <c r="AA140" s="37">
        <v>7892</v>
      </c>
    </row>
    <row r="141" spans="1:27" ht="15">
      <c r="A141" s="22" t="s">
        <v>100</v>
      </c>
      <c r="B141" s="23">
        <v>0.99</v>
      </c>
      <c r="C141" s="23">
        <v>2.38</v>
      </c>
      <c r="D141" s="24">
        <v>7107</v>
      </c>
      <c r="E141" s="21" t="e">
        <f>ROUND(PRODUCT(D141,#REF!),0)</f>
        <v>#REF!</v>
      </c>
      <c r="G141" s="29" t="e">
        <f t="shared" si="110"/>
        <v>#REF!</v>
      </c>
      <c r="H141" s="32" t="e">
        <f t="shared" si="116"/>
        <v>#REF!</v>
      </c>
      <c r="I141" s="34" t="e">
        <f t="shared" si="111"/>
        <v>#REF!</v>
      </c>
      <c r="J141" s="35" t="e">
        <f t="shared" si="112"/>
        <v>#REF!</v>
      </c>
      <c r="K141" s="37" t="e">
        <f t="shared" si="121"/>
        <v>#REF!</v>
      </c>
      <c r="M141" s="41" t="e">
        <f t="shared" si="117"/>
        <v>#REF!</v>
      </c>
      <c r="N141" s="54" t="e">
        <f t="shared" si="113"/>
        <v>#REF!</v>
      </c>
      <c r="O141" s="37" t="e">
        <f t="shared" si="118"/>
        <v>#REF!</v>
      </c>
      <c r="P141" s="37" t="e">
        <f t="shared" si="114"/>
        <v>#REF!</v>
      </c>
      <c r="Q141" s="37" t="e">
        <f t="shared" si="114"/>
        <v>#REF!</v>
      </c>
      <c r="R141" s="37" t="e">
        <f t="shared" si="119"/>
        <v>#REF!</v>
      </c>
      <c r="S141" s="60" t="e">
        <f t="shared" si="109"/>
        <v>#REF!</v>
      </c>
      <c r="T141" s="37" t="e">
        <f t="shared" si="79"/>
        <v>#REF!</v>
      </c>
      <c r="U141" s="37" t="e">
        <f t="shared" si="122"/>
        <v>#REF!</v>
      </c>
      <c r="V141" s="37" t="e">
        <f>ROUND(U141*1.04,0)</f>
        <v>#REF!</v>
      </c>
      <c r="W141" s="60" t="e">
        <f t="shared" ref="W141:W169" si="124">ROUND(V141*1.05,0)</f>
        <v>#REF!</v>
      </c>
      <c r="X141" s="60" t="e">
        <f t="shared" si="120"/>
        <v>#REF!</v>
      </c>
      <c r="Y141" s="60" t="e">
        <f t="shared" si="115"/>
        <v>#REF!</v>
      </c>
      <c r="Z141" s="60" t="e">
        <f t="shared" si="123"/>
        <v>#REF!</v>
      </c>
      <c r="AA141" s="37">
        <v>20238</v>
      </c>
    </row>
    <row r="142" spans="1:27" ht="15">
      <c r="A142" s="22" t="s">
        <v>101</v>
      </c>
      <c r="B142" s="23">
        <v>0.36</v>
      </c>
      <c r="C142" s="23">
        <v>0.86</v>
      </c>
      <c r="D142" s="24">
        <v>2584</v>
      </c>
      <c r="E142" s="21" t="e">
        <f>ROUND(PRODUCT(D142,#REF!),0)</f>
        <v>#REF!</v>
      </c>
      <c r="G142" s="29" t="e">
        <f t="shared" si="110"/>
        <v>#REF!</v>
      </c>
      <c r="H142" s="32" t="e">
        <f t="shared" si="116"/>
        <v>#REF!</v>
      </c>
      <c r="I142" s="34" t="e">
        <f t="shared" si="111"/>
        <v>#REF!</v>
      </c>
      <c r="J142" s="35" t="e">
        <f t="shared" si="112"/>
        <v>#REF!</v>
      </c>
      <c r="K142" s="37" t="e">
        <f t="shared" si="121"/>
        <v>#REF!</v>
      </c>
      <c r="M142" s="41" t="e">
        <f t="shared" si="117"/>
        <v>#REF!</v>
      </c>
      <c r="N142" s="54" t="e">
        <f t="shared" si="113"/>
        <v>#REF!</v>
      </c>
      <c r="O142" s="37" t="e">
        <f t="shared" si="118"/>
        <v>#REF!</v>
      </c>
      <c r="P142" s="37" t="e">
        <f t="shared" si="114"/>
        <v>#REF!</v>
      </c>
      <c r="Q142" s="37" t="e">
        <f t="shared" si="114"/>
        <v>#REF!</v>
      </c>
      <c r="R142" s="37" t="e">
        <f t="shared" si="119"/>
        <v>#REF!</v>
      </c>
      <c r="S142" s="60" t="e">
        <f t="shared" si="109"/>
        <v>#REF!</v>
      </c>
      <c r="T142" s="37" t="e">
        <f t="shared" si="79"/>
        <v>#REF!</v>
      </c>
      <c r="U142" s="37" t="e">
        <f t="shared" si="122"/>
        <v>#REF!</v>
      </c>
      <c r="V142" s="37" t="e">
        <f>ROUND(U142*1.04,0)</f>
        <v>#REF!</v>
      </c>
      <c r="W142" s="60" t="e">
        <f t="shared" si="124"/>
        <v>#REF!</v>
      </c>
      <c r="X142" s="60" t="e">
        <f t="shared" si="120"/>
        <v>#REF!</v>
      </c>
      <c r="Y142" s="60" t="e">
        <f t="shared" si="115"/>
        <v>#REF!</v>
      </c>
      <c r="Z142" s="60" t="e">
        <f t="shared" si="123"/>
        <v>#REF!</v>
      </c>
      <c r="AA142" s="37">
        <v>5810</v>
      </c>
    </row>
    <row r="143" spans="1:27" ht="15">
      <c r="A143" s="22" t="s">
        <v>241</v>
      </c>
      <c r="B143" s="23">
        <v>2.5999999999999999E-2</v>
      </c>
      <c r="C143" s="23">
        <v>0.06</v>
      </c>
      <c r="D143" s="24">
        <v>131</v>
      </c>
      <c r="E143" s="21" t="e">
        <f>ROUND(PRODUCT(D143,#REF!),0)</f>
        <v>#REF!</v>
      </c>
      <c r="G143" s="29" t="e">
        <f t="shared" si="110"/>
        <v>#REF!</v>
      </c>
      <c r="H143" s="32" t="e">
        <f t="shared" si="116"/>
        <v>#REF!</v>
      </c>
      <c r="I143" s="34" t="e">
        <f t="shared" si="111"/>
        <v>#REF!</v>
      </c>
      <c r="J143" s="35" t="e">
        <f t="shared" si="112"/>
        <v>#REF!</v>
      </c>
      <c r="K143" s="37" t="e">
        <f t="shared" si="121"/>
        <v>#REF!</v>
      </c>
      <c r="M143" s="41" t="e">
        <f t="shared" si="117"/>
        <v>#REF!</v>
      </c>
      <c r="N143" s="54" t="e">
        <f t="shared" si="113"/>
        <v>#REF!</v>
      </c>
      <c r="O143" s="37" t="e">
        <f t="shared" si="118"/>
        <v>#REF!</v>
      </c>
      <c r="P143" s="37" t="e">
        <f t="shared" si="114"/>
        <v>#REF!</v>
      </c>
      <c r="Q143" s="37" t="e">
        <f t="shared" si="114"/>
        <v>#REF!</v>
      </c>
      <c r="R143" s="37" t="e">
        <f t="shared" si="119"/>
        <v>#REF!</v>
      </c>
      <c r="S143" s="60" t="e">
        <f t="shared" si="109"/>
        <v>#REF!</v>
      </c>
      <c r="T143" s="37" t="e">
        <f t="shared" si="79"/>
        <v>#REF!</v>
      </c>
      <c r="U143" s="37" t="e">
        <f t="shared" si="122"/>
        <v>#REF!</v>
      </c>
      <c r="V143" s="37">
        <v>260</v>
      </c>
      <c r="W143" s="60">
        <f t="shared" si="124"/>
        <v>273</v>
      </c>
      <c r="X143" s="60">
        <f t="shared" si="120"/>
        <v>292</v>
      </c>
      <c r="Y143" s="60">
        <f t="shared" si="115"/>
        <v>277</v>
      </c>
      <c r="Z143" s="60">
        <f t="shared" si="123"/>
        <v>235</v>
      </c>
      <c r="AA143" s="37">
        <v>376</v>
      </c>
    </row>
    <row r="144" spans="1:27" ht="15">
      <c r="A144" s="22" t="s">
        <v>102</v>
      </c>
      <c r="B144" s="23">
        <v>0.45</v>
      </c>
      <c r="C144" s="23">
        <v>1.08</v>
      </c>
      <c r="D144" s="24">
        <v>2809</v>
      </c>
      <c r="E144" s="21" t="e">
        <f>ROUND(PRODUCT(D144,#REF!),0)</f>
        <v>#REF!</v>
      </c>
      <c r="G144" s="29" t="e">
        <f t="shared" si="110"/>
        <v>#REF!</v>
      </c>
      <c r="H144" s="32" t="e">
        <f t="shared" si="116"/>
        <v>#REF!</v>
      </c>
      <c r="I144" s="34" t="e">
        <f t="shared" si="111"/>
        <v>#REF!</v>
      </c>
      <c r="J144" s="35" t="e">
        <f t="shared" si="112"/>
        <v>#REF!</v>
      </c>
      <c r="K144" s="37" t="e">
        <f t="shared" si="121"/>
        <v>#REF!</v>
      </c>
      <c r="M144" s="41" t="e">
        <f t="shared" si="117"/>
        <v>#REF!</v>
      </c>
      <c r="N144" s="54" t="e">
        <f t="shared" si="113"/>
        <v>#REF!</v>
      </c>
      <c r="O144" s="37" t="e">
        <f t="shared" si="118"/>
        <v>#REF!</v>
      </c>
      <c r="P144" s="37" t="e">
        <f t="shared" si="114"/>
        <v>#REF!</v>
      </c>
      <c r="Q144" s="37" t="e">
        <f t="shared" si="114"/>
        <v>#REF!</v>
      </c>
      <c r="R144" s="37" t="e">
        <f t="shared" si="119"/>
        <v>#REF!</v>
      </c>
      <c r="S144" s="60" t="e">
        <f t="shared" si="109"/>
        <v>#REF!</v>
      </c>
      <c r="T144" s="37" t="e">
        <f t="shared" si="79"/>
        <v>#REF!</v>
      </c>
      <c r="U144" s="37" t="e">
        <f t="shared" si="122"/>
        <v>#REF!</v>
      </c>
      <c r="V144" s="37" t="e">
        <f t="shared" ref="V144:V150" si="125">ROUND(U144*1.04,0)</f>
        <v>#REF!</v>
      </c>
      <c r="W144" s="60" t="e">
        <f t="shared" si="124"/>
        <v>#REF!</v>
      </c>
      <c r="X144" s="60" t="e">
        <f t="shared" si="120"/>
        <v>#REF!</v>
      </c>
      <c r="Y144" s="60" t="e">
        <f t="shared" si="115"/>
        <v>#REF!</v>
      </c>
      <c r="Z144" s="60" t="e">
        <f t="shared" si="123"/>
        <v>#REF!</v>
      </c>
      <c r="AA144" s="37">
        <v>7413</v>
      </c>
    </row>
    <row r="145" spans="1:28" ht="15">
      <c r="A145" s="22" t="s">
        <v>254</v>
      </c>
      <c r="B145" s="23">
        <v>0.35</v>
      </c>
      <c r="C145" s="23">
        <v>0.84</v>
      </c>
      <c r="D145" s="24">
        <v>1891</v>
      </c>
      <c r="E145" s="21" t="e">
        <f>ROUND(PRODUCT(D145,#REF!),0)</f>
        <v>#REF!</v>
      </c>
      <c r="G145" s="29" t="e">
        <f t="shared" si="110"/>
        <v>#REF!</v>
      </c>
      <c r="H145" s="32" t="e">
        <f t="shared" si="116"/>
        <v>#REF!</v>
      </c>
      <c r="I145" s="34" t="e">
        <f t="shared" si="111"/>
        <v>#REF!</v>
      </c>
      <c r="J145" s="35" t="e">
        <f t="shared" si="112"/>
        <v>#REF!</v>
      </c>
      <c r="K145" s="37" t="e">
        <f t="shared" si="121"/>
        <v>#REF!</v>
      </c>
      <c r="M145" s="41" t="e">
        <f t="shared" si="117"/>
        <v>#REF!</v>
      </c>
      <c r="N145" s="54" t="e">
        <f t="shared" si="113"/>
        <v>#REF!</v>
      </c>
      <c r="O145" s="37" t="e">
        <f t="shared" si="118"/>
        <v>#REF!</v>
      </c>
      <c r="P145" s="37" t="e">
        <f t="shared" si="114"/>
        <v>#REF!</v>
      </c>
      <c r="Q145" s="37" t="e">
        <f t="shared" si="114"/>
        <v>#REF!</v>
      </c>
      <c r="R145" s="37" t="e">
        <f t="shared" si="119"/>
        <v>#REF!</v>
      </c>
      <c r="S145" s="60" t="e">
        <f t="shared" si="109"/>
        <v>#REF!</v>
      </c>
      <c r="T145" s="37" t="e">
        <f t="shared" ref="T145:T171" si="126">ROUND(S145*1.07,0)</f>
        <v>#REF!</v>
      </c>
      <c r="U145" s="37" t="e">
        <f t="shared" si="122"/>
        <v>#REF!</v>
      </c>
      <c r="V145" s="37" t="e">
        <f t="shared" si="125"/>
        <v>#REF!</v>
      </c>
      <c r="W145" s="60" t="e">
        <f t="shared" si="124"/>
        <v>#REF!</v>
      </c>
      <c r="X145" s="60" t="e">
        <f t="shared" si="120"/>
        <v>#REF!</v>
      </c>
      <c r="Y145" s="60" t="e">
        <f t="shared" si="115"/>
        <v>#REF!</v>
      </c>
      <c r="Z145" s="60" t="e">
        <f t="shared" si="123"/>
        <v>#REF!</v>
      </c>
      <c r="AA145" s="37">
        <v>6258</v>
      </c>
    </row>
    <row r="146" spans="1:28" ht="15">
      <c r="A146" s="22" t="s">
        <v>255</v>
      </c>
      <c r="B146" s="23">
        <v>0.96</v>
      </c>
      <c r="C146" s="23">
        <v>2.2999999999999998</v>
      </c>
      <c r="D146" s="24">
        <v>6891</v>
      </c>
      <c r="E146" s="21" t="e">
        <f>ROUND(PRODUCT(D146,#REF!),0)</f>
        <v>#REF!</v>
      </c>
      <c r="G146" s="29" t="e">
        <f t="shared" si="110"/>
        <v>#REF!</v>
      </c>
      <c r="H146" s="32" t="e">
        <f t="shared" si="116"/>
        <v>#REF!</v>
      </c>
      <c r="I146" s="34" t="e">
        <f t="shared" si="111"/>
        <v>#REF!</v>
      </c>
      <c r="J146" s="35" t="e">
        <f t="shared" si="112"/>
        <v>#REF!</v>
      </c>
      <c r="K146" s="37" t="e">
        <f t="shared" si="121"/>
        <v>#REF!</v>
      </c>
      <c r="M146" s="41" t="e">
        <f t="shared" si="117"/>
        <v>#REF!</v>
      </c>
      <c r="N146" s="54" t="e">
        <f t="shared" si="113"/>
        <v>#REF!</v>
      </c>
      <c r="O146" s="37" t="e">
        <f t="shared" si="118"/>
        <v>#REF!</v>
      </c>
      <c r="P146" s="37" t="e">
        <f t="shared" si="114"/>
        <v>#REF!</v>
      </c>
      <c r="Q146" s="37" t="e">
        <f t="shared" si="114"/>
        <v>#REF!</v>
      </c>
      <c r="R146" s="37" t="e">
        <f t="shared" si="119"/>
        <v>#REF!</v>
      </c>
      <c r="S146" s="60" t="e">
        <f t="shared" si="109"/>
        <v>#REF!</v>
      </c>
      <c r="T146" s="37" t="e">
        <f t="shared" si="126"/>
        <v>#REF!</v>
      </c>
      <c r="U146" s="37" t="e">
        <f t="shared" si="122"/>
        <v>#REF!</v>
      </c>
      <c r="V146" s="37" t="e">
        <f t="shared" si="125"/>
        <v>#REF!</v>
      </c>
      <c r="W146" s="60" t="e">
        <f t="shared" si="124"/>
        <v>#REF!</v>
      </c>
      <c r="X146" s="60" t="e">
        <f t="shared" si="120"/>
        <v>#REF!</v>
      </c>
      <c r="Y146" s="60" t="e">
        <f t="shared" si="115"/>
        <v>#REF!</v>
      </c>
      <c r="Z146" s="60" t="e">
        <f t="shared" si="123"/>
        <v>#REF!</v>
      </c>
      <c r="AA146" s="37">
        <v>19067</v>
      </c>
    </row>
    <row r="147" spans="1:28" ht="15">
      <c r="A147" s="22" t="s">
        <v>256</v>
      </c>
      <c r="B147" s="23">
        <v>1.23</v>
      </c>
      <c r="C147" s="23">
        <v>2.95</v>
      </c>
      <c r="D147" s="24">
        <v>8829</v>
      </c>
      <c r="E147" s="21" t="e">
        <f>ROUND(PRODUCT(D147,#REF!),0)</f>
        <v>#REF!</v>
      </c>
      <c r="G147" s="29" t="e">
        <f t="shared" si="110"/>
        <v>#REF!</v>
      </c>
      <c r="H147" s="32" t="e">
        <f t="shared" si="116"/>
        <v>#REF!</v>
      </c>
      <c r="I147" s="34" t="e">
        <f t="shared" si="111"/>
        <v>#REF!</v>
      </c>
      <c r="J147" s="35" t="e">
        <f t="shared" si="112"/>
        <v>#REF!</v>
      </c>
      <c r="K147" s="37" t="e">
        <f t="shared" si="121"/>
        <v>#REF!</v>
      </c>
      <c r="M147" s="41" t="e">
        <f t="shared" si="117"/>
        <v>#REF!</v>
      </c>
      <c r="N147" s="54" t="e">
        <f t="shared" si="113"/>
        <v>#REF!</v>
      </c>
      <c r="O147" s="37" t="e">
        <f t="shared" si="118"/>
        <v>#REF!</v>
      </c>
      <c r="P147" s="37" t="e">
        <f t="shared" si="114"/>
        <v>#REF!</v>
      </c>
      <c r="Q147" s="37" t="e">
        <f t="shared" si="114"/>
        <v>#REF!</v>
      </c>
      <c r="R147" s="37" t="e">
        <f t="shared" si="119"/>
        <v>#REF!</v>
      </c>
      <c r="S147" s="60" t="e">
        <f t="shared" si="109"/>
        <v>#REF!</v>
      </c>
      <c r="T147" s="37" t="e">
        <f t="shared" si="126"/>
        <v>#REF!</v>
      </c>
      <c r="U147" s="37" t="e">
        <f t="shared" si="122"/>
        <v>#REF!</v>
      </c>
      <c r="V147" s="37" t="e">
        <f t="shared" si="125"/>
        <v>#REF!</v>
      </c>
      <c r="W147" s="60" t="e">
        <f t="shared" si="124"/>
        <v>#REF!</v>
      </c>
      <c r="X147" s="60" t="e">
        <f t="shared" si="120"/>
        <v>#REF!</v>
      </c>
      <c r="Y147" s="60" t="e">
        <f t="shared" si="115"/>
        <v>#REF!</v>
      </c>
      <c r="Z147" s="60" t="e">
        <f t="shared" si="123"/>
        <v>#REF!</v>
      </c>
      <c r="AA147" s="37">
        <v>21298</v>
      </c>
    </row>
    <row r="148" spans="1:28" ht="15">
      <c r="A148" s="22" t="s">
        <v>103</v>
      </c>
      <c r="B148" s="23">
        <v>0.11</v>
      </c>
      <c r="C148" s="23">
        <v>0.26</v>
      </c>
      <c r="D148" s="24">
        <v>594</v>
      </c>
      <c r="E148" s="21" t="e">
        <f>ROUND(PRODUCT(D148,#REF!),0)</f>
        <v>#REF!</v>
      </c>
      <c r="G148" s="29" t="e">
        <f t="shared" si="110"/>
        <v>#REF!</v>
      </c>
      <c r="H148" s="32" t="e">
        <f t="shared" si="116"/>
        <v>#REF!</v>
      </c>
      <c r="I148" s="34" t="e">
        <f t="shared" si="111"/>
        <v>#REF!</v>
      </c>
      <c r="J148" s="35" t="e">
        <f t="shared" si="112"/>
        <v>#REF!</v>
      </c>
      <c r="K148" s="37" t="e">
        <f t="shared" si="121"/>
        <v>#REF!</v>
      </c>
      <c r="M148" s="41" t="e">
        <f t="shared" si="117"/>
        <v>#REF!</v>
      </c>
      <c r="N148" s="54" t="e">
        <f t="shared" si="113"/>
        <v>#REF!</v>
      </c>
      <c r="O148" s="37" t="e">
        <f t="shared" si="118"/>
        <v>#REF!</v>
      </c>
      <c r="P148" s="37" t="e">
        <f t="shared" si="114"/>
        <v>#REF!</v>
      </c>
      <c r="Q148" s="37" t="e">
        <f t="shared" si="114"/>
        <v>#REF!</v>
      </c>
      <c r="R148" s="37" t="e">
        <f t="shared" si="119"/>
        <v>#REF!</v>
      </c>
      <c r="S148" s="60" t="e">
        <f t="shared" si="109"/>
        <v>#REF!</v>
      </c>
      <c r="T148" s="37" t="e">
        <f t="shared" si="126"/>
        <v>#REF!</v>
      </c>
      <c r="U148" s="37" t="e">
        <f t="shared" si="122"/>
        <v>#REF!</v>
      </c>
      <c r="V148" s="37" t="e">
        <f t="shared" si="125"/>
        <v>#REF!</v>
      </c>
      <c r="W148" s="60" t="e">
        <f t="shared" si="124"/>
        <v>#REF!</v>
      </c>
      <c r="X148" s="60" t="e">
        <f t="shared" si="120"/>
        <v>#REF!</v>
      </c>
      <c r="Y148" s="60" t="e">
        <f t="shared" si="115"/>
        <v>#REF!</v>
      </c>
      <c r="Z148" s="60" t="e">
        <f t="shared" si="123"/>
        <v>#REF!</v>
      </c>
      <c r="AA148" s="37">
        <v>1971</v>
      </c>
    </row>
    <row r="149" spans="1:28" ht="15">
      <c r="A149" s="22" t="s">
        <v>257</v>
      </c>
      <c r="B149" s="23">
        <v>0.16</v>
      </c>
      <c r="C149" s="23">
        <v>0.38400000000000001</v>
      </c>
      <c r="D149" s="24">
        <v>594</v>
      </c>
      <c r="E149" s="21" t="e">
        <f>ROUND(PRODUCT(D149,#REF!),0)</f>
        <v>#REF!</v>
      </c>
      <c r="G149" s="29" t="e">
        <f>ROUND(PRODUCT(E149,$F$3),0)</f>
        <v>#REF!</v>
      </c>
      <c r="H149" s="32" t="e">
        <f t="shared" si="116"/>
        <v>#REF!</v>
      </c>
      <c r="I149" s="34" t="e">
        <f t="shared" si="111"/>
        <v>#REF!</v>
      </c>
      <c r="J149" s="35" t="e">
        <f t="shared" si="112"/>
        <v>#REF!</v>
      </c>
      <c r="K149" s="37" t="e">
        <f t="shared" si="121"/>
        <v>#REF!</v>
      </c>
      <c r="M149" s="41" t="e">
        <f>K149</f>
        <v>#REF!</v>
      </c>
      <c r="N149" s="54" t="e">
        <f>L149+ROUND(M149*1.05,0)</f>
        <v>#REF!</v>
      </c>
      <c r="O149" s="37" t="e">
        <f t="shared" si="118"/>
        <v>#REF!</v>
      </c>
      <c r="P149" s="37" t="e">
        <f t="shared" si="114"/>
        <v>#REF!</v>
      </c>
      <c r="Q149" s="37" t="e">
        <f t="shared" si="114"/>
        <v>#REF!</v>
      </c>
      <c r="R149" s="37" t="e">
        <f t="shared" si="119"/>
        <v>#REF!</v>
      </c>
      <c r="S149" s="60" t="e">
        <f t="shared" si="109"/>
        <v>#REF!</v>
      </c>
      <c r="T149" s="37" t="e">
        <f t="shared" si="126"/>
        <v>#REF!</v>
      </c>
      <c r="U149" s="37" t="e">
        <f t="shared" si="122"/>
        <v>#REF!</v>
      </c>
      <c r="V149" s="37" t="e">
        <f t="shared" si="125"/>
        <v>#REF!</v>
      </c>
      <c r="W149" s="60" t="e">
        <f t="shared" si="124"/>
        <v>#REF!</v>
      </c>
      <c r="X149" s="60" t="e">
        <f t="shared" si="120"/>
        <v>#REF!</v>
      </c>
      <c r="Y149" s="60" t="e">
        <f t="shared" si="115"/>
        <v>#REF!</v>
      </c>
      <c r="Z149" s="60" t="e">
        <f t="shared" si="123"/>
        <v>#REF!</v>
      </c>
      <c r="AA149" s="37">
        <v>3886</v>
      </c>
    </row>
    <row r="150" spans="1:28" ht="15">
      <c r="A150" s="22" t="s">
        <v>104</v>
      </c>
      <c r="B150" s="23">
        <v>0.09</v>
      </c>
      <c r="C150" s="23">
        <v>0.22</v>
      </c>
      <c r="D150" s="24">
        <v>486</v>
      </c>
      <c r="E150" s="21" t="e">
        <f>ROUND(PRODUCT(D150,#REF!),0)</f>
        <v>#REF!</v>
      </c>
      <c r="G150" s="29" t="e">
        <f t="shared" si="110"/>
        <v>#REF!</v>
      </c>
      <c r="H150" s="32" t="e">
        <f t="shared" si="116"/>
        <v>#REF!</v>
      </c>
      <c r="I150" s="34" t="e">
        <f t="shared" si="111"/>
        <v>#REF!</v>
      </c>
      <c r="J150" s="35" t="e">
        <f t="shared" si="112"/>
        <v>#REF!</v>
      </c>
      <c r="K150" s="37" t="e">
        <f t="shared" si="121"/>
        <v>#REF!</v>
      </c>
      <c r="M150" s="41" t="e">
        <f t="shared" si="117"/>
        <v>#REF!</v>
      </c>
      <c r="N150" s="54" t="e">
        <f t="shared" si="113"/>
        <v>#REF!</v>
      </c>
      <c r="O150" s="37" t="e">
        <f t="shared" si="118"/>
        <v>#REF!</v>
      </c>
      <c r="P150" s="37" t="e">
        <f t="shared" si="114"/>
        <v>#REF!</v>
      </c>
      <c r="Q150" s="37" t="e">
        <f t="shared" si="114"/>
        <v>#REF!</v>
      </c>
      <c r="R150" s="37" t="e">
        <f t="shared" si="119"/>
        <v>#REF!</v>
      </c>
      <c r="S150" s="60" t="e">
        <f t="shared" si="109"/>
        <v>#REF!</v>
      </c>
      <c r="T150" s="37" t="e">
        <f t="shared" si="126"/>
        <v>#REF!</v>
      </c>
      <c r="U150" s="37" t="e">
        <f t="shared" si="122"/>
        <v>#REF!</v>
      </c>
      <c r="V150" s="37" t="e">
        <f t="shared" si="125"/>
        <v>#REF!</v>
      </c>
      <c r="W150" s="60" t="e">
        <f t="shared" si="124"/>
        <v>#REF!</v>
      </c>
      <c r="X150" s="60" t="e">
        <f t="shared" si="120"/>
        <v>#REF!</v>
      </c>
      <c r="Y150" s="60" t="e">
        <f t="shared" si="115"/>
        <v>#REF!</v>
      </c>
      <c r="Z150" s="60" t="e">
        <f t="shared" si="123"/>
        <v>#REF!</v>
      </c>
      <c r="AA150" s="37">
        <v>1607</v>
      </c>
    </row>
    <row r="151" spans="1:28">
      <c r="E151" s="84"/>
      <c r="G151" s="30"/>
      <c r="H151" s="30"/>
      <c r="I151" s="34"/>
      <c r="J151" s="34"/>
      <c r="K151" s="85"/>
      <c r="M151" s="41"/>
      <c r="N151" s="54"/>
      <c r="O151" s="85"/>
      <c r="P151" s="85"/>
      <c r="Q151" s="85"/>
      <c r="R151" s="85"/>
      <c r="S151" s="86"/>
      <c r="T151" s="85"/>
      <c r="U151" s="85"/>
      <c r="V151" s="85"/>
      <c r="W151" s="86"/>
      <c r="X151" s="86"/>
      <c r="Y151" s="86"/>
      <c r="Z151" s="86"/>
    </row>
    <row r="152" spans="1:28" ht="60.75" customHeight="1">
      <c r="A152" s="153" t="s">
        <v>169</v>
      </c>
      <c r="B152" s="154"/>
      <c r="C152" s="154"/>
      <c r="D152" s="154"/>
      <c r="F152" s="29"/>
      <c r="H152" s="29"/>
      <c r="I152" s="29"/>
      <c r="J152" s="29"/>
      <c r="K152" s="37"/>
      <c r="L152" s="29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126" t="s">
        <v>185</v>
      </c>
      <c r="AA152" s="37"/>
    </row>
    <row r="153" spans="1:28" s="119" customFormat="1" ht="15.6" customHeight="1">
      <c r="A153" s="123" t="s">
        <v>258</v>
      </c>
      <c r="B153" s="124">
        <v>0.16</v>
      </c>
      <c r="C153" s="124">
        <v>0.36399999999999999</v>
      </c>
      <c r="D153" s="125">
        <v>1072</v>
      </c>
      <c r="E153" s="90" t="e">
        <f>ROUND(PRODUCT(D153,#REF!),0)</f>
        <v>#REF!</v>
      </c>
      <c r="G153" s="38" t="e">
        <f t="shared" ref="G153" si="127">ROUND(PRODUCT(E153,$F$3),0)</f>
        <v>#REF!</v>
      </c>
      <c r="H153" s="32" t="e">
        <f t="shared" ref="H153" si="128">ROUND(G153*1.05,0)</f>
        <v>#REF!</v>
      </c>
      <c r="I153" s="33" t="e">
        <f t="shared" ref="I153" si="129">ABS(H153)</f>
        <v>#REF!</v>
      </c>
      <c r="J153" s="91" t="e">
        <f>ROUND(I153*1.1,0)</f>
        <v>#REF!</v>
      </c>
      <c r="K153" s="71" t="e">
        <f t="shared" ref="K153" si="130">ROUND(J153*1.07,0)</f>
        <v>#REF!</v>
      </c>
      <c r="L153" s="31"/>
      <c r="M153" s="41" t="e">
        <f t="shared" ref="M153" si="131">K153</f>
        <v>#REF!</v>
      </c>
      <c r="N153" s="54" t="e">
        <f t="shared" ref="N153" si="132">L153+ROUND(M153*1.05,0)</f>
        <v>#REF!</v>
      </c>
      <c r="O153" s="71" t="e">
        <f t="shared" ref="O153" si="133">ROUND(N153*1.03,0)</f>
        <v>#REF!</v>
      </c>
      <c r="P153" s="71" t="e">
        <f t="shared" ref="P153" si="134">O153</f>
        <v>#REF!</v>
      </c>
      <c r="Q153" s="71" t="e">
        <f t="shared" ref="Q153" si="135">P153</f>
        <v>#REF!</v>
      </c>
      <c r="R153" s="71" t="e">
        <f t="shared" ref="R153" si="136">ROUND(Q153*1.07,0)</f>
        <v>#REF!</v>
      </c>
      <c r="S153" s="92" t="e">
        <f t="shared" ref="S153" si="137">ROUND(R153*1.08,0)</f>
        <v>#REF!</v>
      </c>
      <c r="T153" s="71" t="e">
        <f t="shared" ref="T153" si="138">ROUND(S153*1.07,0)</f>
        <v>#REF!</v>
      </c>
      <c r="U153" s="71" t="e">
        <f t="shared" ref="U153" si="139">ROUND(T153*1.027,0)</f>
        <v>#REF!</v>
      </c>
      <c r="V153" s="71" t="e">
        <f t="shared" ref="V153" si="140">ROUND(U153*1.04,0)</f>
        <v>#REF!</v>
      </c>
      <c r="W153" s="92" t="e">
        <f t="shared" ref="W153" si="141">ROUND(V153*1.05,0)</f>
        <v>#REF!</v>
      </c>
      <c r="X153" s="92" t="e">
        <f t="shared" ref="X153" si="142">ROUND(W153*1.07,0)</f>
        <v>#REF!</v>
      </c>
      <c r="Y153" s="92" t="e">
        <f t="shared" ref="Y153" si="143">ROUND(X153*0.95,0)</f>
        <v>#REF!</v>
      </c>
      <c r="Z153" s="92">
        <v>1700</v>
      </c>
      <c r="AA153" s="71">
        <v>2130</v>
      </c>
      <c r="AB153" s="114"/>
    </row>
    <row r="154" spans="1:28" ht="15">
      <c r="A154" s="123" t="s">
        <v>105</v>
      </c>
      <c r="B154" s="124">
        <v>0.24</v>
      </c>
      <c r="C154" s="124">
        <v>0.57999999999999996</v>
      </c>
      <c r="D154" s="125">
        <v>1072</v>
      </c>
      <c r="E154" s="90" t="e">
        <f>ROUND(PRODUCT(D154,#REF!),0)</f>
        <v>#REF!</v>
      </c>
      <c r="G154" s="38" t="e">
        <f t="shared" si="110"/>
        <v>#REF!</v>
      </c>
      <c r="H154" s="32" t="e">
        <f t="shared" ref="H154:H164" si="144">ROUND(G154*1.05,0)</f>
        <v>#REF!</v>
      </c>
      <c r="I154" s="33" t="e">
        <f t="shared" si="111"/>
        <v>#REF!</v>
      </c>
      <c r="J154" s="91" t="e">
        <f>ROUND(I154*1.1,0)</f>
        <v>#REF!</v>
      </c>
      <c r="K154" s="71" t="e">
        <f t="shared" ref="K154:K164" si="145">ROUND(J154*1.07,0)</f>
        <v>#REF!</v>
      </c>
      <c r="M154" s="41" t="e">
        <f t="shared" ref="M154:M164" si="146">K154</f>
        <v>#REF!</v>
      </c>
      <c r="N154" s="54" t="e">
        <f t="shared" si="113"/>
        <v>#REF!</v>
      </c>
      <c r="O154" s="71" t="e">
        <f t="shared" ref="O154:O164" si="147">ROUND(N154*1.03,0)</f>
        <v>#REF!</v>
      </c>
      <c r="P154" s="71" t="e">
        <f t="shared" si="114"/>
        <v>#REF!</v>
      </c>
      <c r="Q154" s="71" t="e">
        <f t="shared" si="114"/>
        <v>#REF!</v>
      </c>
      <c r="R154" s="71" t="e">
        <f t="shared" ref="R154:R164" si="148">ROUND(Q154*1.07,0)</f>
        <v>#REF!</v>
      </c>
      <c r="S154" s="92" t="e">
        <f t="shared" si="109"/>
        <v>#REF!</v>
      </c>
      <c r="T154" s="71" t="e">
        <f t="shared" si="126"/>
        <v>#REF!</v>
      </c>
      <c r="U154" s="71" t="e">
        <f t="shared" si="122"/>
        <v>#REF!</v>
      </c>
      <c r="V154" s="71" t="e">
        <f t="shared" ref="V154:V164" si="149">ROUND(U154*1.04,0)</f>
        <v>#REF!</v>
      </c>
      <c r="W154" s="92" t="e">
        <f t="shared" si="124"/>
        <v>#REF!</v>
      </c>
      <c r="X154" s="92" t="e">
        <f t="shared" ref="X154:X164" si="150">ROUND(W154*1.07,0)</f>
        <v>#REF!</v>
      </c>
      <c r="Y154" s="92" t="e">
        <f t="shared" si="115"/>
        <v>#REF!</v>
      </c>
      <c r="Z154" s="92">
        <v>1700</v>
      </c>
      <c r="AA154" s="71">
        <v>3196</v>
      </c>
    </row>
    <row r="155" spans="1:28" ht="15">
      <c r="A155" s="22" t="s">
        <v>106</v>
      </c>
      <c r="B155" s="23">
        <v>0.15</v>
      </c>
      <c r="C155" s="23">
        <v>0.36</v>
      </c>
      <c r="D155" s="24">
        <v>742</v>
      </c>
      <c r="E155" s="21" t="e">
        <f>ROUND(PRODUCT(D155,#REF!),0)</f>
        <v>#REF!</v>
      </c>
      <c r="G155" s="29" t="e">
        <f t="shared" si="110"/>
        <v>#REF!</v>
      </c>
      <c r="H155" s="32" t="e">
        <f t="shared" si="144"/>
        <v>#REF!</v>
      </c>
      <c r="I155" s="34" t="e">
        <f t="shared" si="111"/>
        <v>#REF!</v>
      </c>
      <c r="J155" s="35" t="e">
        <f t="shared" ref="J155:J164" si="151">ROUND(I155*1.1,0)</f>
        <v>#REF!</v>
      </c>
      <c r="K155" s="37" t="e">
        <f t="shared" si="145"/>
        <v>#REF!</v>
      </c>
      <c r="M155" s="41" t="e">
        <f t="shared" si="146"/>
        <v>#REF!</v>
      </c>
      <c r="N155" s="54" t="e">
        <f t="shared" si="113"/>
        <v>#REF!</v>
      </c>
      <c r="O155" s="37" t="e">
        <f t="shared" si="147"/>
        <v>#REF!</v>
      </c>
      <c r="P155" s="37" t="e">
        <f t="shared" si="114"/>
        <v>#REF!</v>
      </c>
      <c r="Q155" s="37" t="e">
        <f t="shared" si="114"/>
        <v>#REF!</v>
      </c>
      <c r="R155" s="37" t="e">
        <f t="shared" si="148"/>
        <v>#REF!</v>
      </c>
      <c r="S155" s="60" t="e">
        <f t="shared" si="109"/>
        <v>#REF!</v>
      </c>
      <c r="T155" s="37" t="e">
        <f t="shared" si="126"/>
        <v>#REF!</v>
      </c>
      <c r="U155" s="37" t="e">
        <f t="shared" si="122"/>
        <v>#REF!</v>
      </c>
      <c r="V155" s="37" t="e">
        <f t="shared" si="149"/>
        <v>#REF!</v>
      </c>
      <c r="W155" s="60" t="e">
        <f t="shared" si="124"/>
        <v>#REF!</v>
      </c>
      <c r="X155" s="60" t="e">
        <f t="shared" si="150"/>
        <v>#REF!</v>
      </c>
      <c r="Y155" s="60" t="e">
        <f t="shared" si="115"/>
        <v>#REF!</v>
      </c>
      <c r="Z155" s="60">
        <v>1155</v>
      </c>
      <c r="AA155" s="37">
        <v>1896</v>
      </c>
    </row>
    <row r="156" spans="1:28" ht="15">
      <c r="A156" s="22" t="s">
        <v>107</v>
      </c>
      <c r="B156" s="23">
        <v>0.2</v>
      </c>
      <c r="C156" s="23">
        <v>0.48</v>
      </c>
      <c r="D156" s="24">
        <v>1053</v>
      </c>
      <c r="E156" s="21" t="e">
        <f>ROUND(PRODUCT(D156,#REF!),0)</f>
        <v>#REF!</v>
      </c>
      <c r="G156" s="29" t="e">
        <f t="shared" si="110"/>
        <v>#REF!</v>
      </c>
      <c r="H156" s="32" t="e">
        <f t="shared" si="144"/>
        <v>#REF!</v>
      </c>
      <c r="I156" s="34" t="e">
        <f t="shared" si="111"/>
        <v>#REF!</v>
      </c>
      <c r="J156" s="35" t="e">
        <f t="shared" si="151"/>
        <v>#REF!</v>
      </c>
      <c r="K156" s="37" t="e">
        <f t="shared" si="145"/>
        <v>#REF!</v>
      </c>
      <c r="M156" s="41" t="e">
        <f t="shared" si="146"/>
        <v>#REF!</v>
      </c>
      <c r="N156" s="54" t="e">
        <f t="shared" si="113"/>
        <v>#REF!</v>
      </c>
      <c r="O156" s="37" t="e">
        <f t="shared" si="147"/>
        <v>#REF!</v>
      </c>
      <c r="P156" s="37" t="e">
        <f t="shared" si="114"/>
        <v>#REF!</v>
      </c>
      <c r="Q156" s="37" t="e">
        <f t="shared" si="114"/>
        <v>#REF!</v>
      </c>
      <c r="R156" s="37" t="e">
        <f t="shared" si="148"/>
        <v>#REF!</v>
      </c>
      <c r="S156" s="60" t="e">
        <f t="shared" si="109"/>
        <v>#REF!</v>
      </c>
      <c r="T156" s="37" t="e">
        <f t="shared" si="126"/>
        <v>#REF!</v>
      </c>
      <c r="U156" s="37" t="e">
        <f t="shared" si="122"/>
        <v>#REF!</v>
      </c>
      <c r="V156" s="37" t="e">
        <f t="shared" si="149"/>
        <v>#REF!</v>
      </c>
      <c r="W156" s="60" t="e">
        <f t="shared" si="124"/>
        <v>#REF!</v>
      </c>
      <c r="X156" s="60" t="e">
        <f t="shared" si="150"/>
        <v>#REF!</v>
      </c>
      <c r="Y156" s="60" t="e">
        <f t="shared" si="115"/>
        <v>#REF!</v>
      </c>
      <c r="Z156" s="60">
        <v>1639</v>
      </c>
      <c r="AA156" s="37">
        <v>2609</v>
      </c>
    </row>
    <row r="157" spans="1:28" ht="15">
      <c r="A157" s="22" t="s">
        <v>108</v>
      </c>
      <c r="B157" s="23">
        <v>0.26500000000000001</v>
      </c>
      <c r="C157" s="23">
        <v>0.64</v>
      </c>
      <c r="D157" s="24">
        <v>1426</v>
      </c>
      <c r="E157" s="21">
        <v>1700</v>
      </c>
      <c r="G157" s="29">
        <f t="shared" si="110"/>
        <v>1768</v>
      </c>
      <c r="H157" s="32">
        <f t="shared" si="144"/>
        <v>1856</v>
      </c>
      <c r="I157" s="34">
        <f t="shared" si="111"/>
        <v>1856</v>
      </c>
      <c r="J157" s="35">
        <f t="shared" si="151"/>
        <v>2042</v>
      </c>
      <c r="K157" s="37">
        <f t="shared" si="145"/>
        <v>2185</v>
      </c>
      <c r="M157" s="41">
        <f t="shared" si="146"/>
        <v>2185</v>
      </c>
      <c r="N157" s="54">
        <f t="shared" si="113"/>
        <v>2294</v>
      </c>
      <c r="O157" s="37">
        <f t="shared" si="147"/>
        <v>2363</v>
      </c>
      <c r="P157" s="37">
        <f t="shared" si="114"/>
        <v>2363</v>
      </c>
      <c r="Q157" s="37">
        <f t="shared" si="114"/>
        <v>2363</v>
      </c>
      <c r="R157" s="37">
        <f t="shared" si="148"/>
        <v>2528</v>
      </c>
      <c r="S157" s="60">
        <f t="shared" si="109"/>
        <v>2730</v>
      </c>
      <c r="T157" s="37">
        <f t="shared" si="126"/>
        <v>2921</v>
      </c>
      <c r="U157" s="37">
        <f t="shared" si="122"/>
        <v>3000</v>
      </c>
      <c r="V157" s="37">
        <f t="shared" si="149"/>
        <v>3120</v>
      </c>
      <c r="W157" s="60">
        <f t="shared" si="124"/>
        <v>3276</v>
      </c>
      <c r="X157" s="60">
        <f t="shared" si="150"/>
        <v>3505</v>
      </c>
      <c r="Y157" s="60">
        <f t="shared" si="115"/>
        <v>3330</v>
      </c>
      <c r="Z157" s="60">
        <v>2350</v>
      </c>
      <c r="AA157" s="37">
        <v>3965</v>
      </c>
    </row>
    <row r="158" spans="1:28" ht="15">
      <c r="A158" s="22" t="s">
        <v>109</v>
      </c>
      <c r="B158" s="23">
        <v>0.4</v>
      </c>
      <c r="C158" s="23">
        <v>1</v>
      </c>
      <c r="D158" s="24"/>
      <c r="E158" s="21">
        <v>2550</v>
      </c>
      <c r="G158" s="29">
        <f t="shared" si="110"/>
        <v>2652</v>
      </c>
      <c r="H158" s="32">
        <f t="shared" si="144"/>
        <v>2785</v>
      </c>
      <c r="I158" s="34">
        <f t="shared" si="111"/>
        <v>2785</v>
      </c>
      <c r="J158" s="35">
        <f t="shared" si="151"/>
        <v>3064</v>
      </c>
      <c r="K158" s="37">
        <f t="shared" si="145"/>
        <v>3278</v>
      </c>
      <c r="M158" s="41">
        <f t="shared" si="146"/>
        <v>3278</v>
      </c>
      <c r="N158" s="54">
        <f t="shared" si="113"/>
        <v>3442</v>
      </c>
      <c r="O158" s="37">
        <f t="shared" si="147"/>
        <v>3545</v>
      </c>
      <c r="P158" s="37">
        <f t="shared" si="114"/>
        <v>3545</v>
      </c>
      <c r="Q158" s="37">
        <f t="shared" si="114"/>
        <v>3545</v>
      </c>
      <c r="R158" s="37">
        <f t="shared" si="148"/>
        <v>3793</v>
      </c>
      <c r="S158" s="60">
        <f t="shared" si="109"/>
        <v>4096</v>
      </c>
      <c r="T158" s="37">
        <f t="shared" si="126"/>
        <v>4383</v>
      </c>
      <c r="U158" s="37">
        <f t="shared" si="122"/>
        <v>4501</v>
      </c>
      <c r="V158" s="37">
        <f t="shared" si="149"/>
        <v>4681</v>
      </c>
      <c r="W158" s="60">
        <f t="shared" si="124"/>
        <v>4915</v>
      </c>
      <c r="X158" s="60">
        <f t="shared" si="150"/>
        <v>5259</v>
      </c>
      <c r="Y158" s="60">
        <f t="shared" si="115"/>
        <v>4996</v>
      </c>
      <c r="Z158" s="60">
        <v>2700</v>
      </c>
      <c r="AA158" s="37">
        <v>5655</v>
      </c>
    </row>
    <row r="159" spans="1:28" ht="15">
      <c r="A159" s="22" t="s">
        <v>203</v>
      </c>
      <c r="B159" s="23">
        <v>0.74</v>
      </c>
      <c r="C159" s="23">
        <v>1.78</v>
      </c>
      <c r="D159" s="24"/>
      <c r="H159" s="32"/>
      <c r="I159" s="34"/>
      <c r="K159" s="37"/>
      <c r="M159" s="41"/>
      <c r="N159" s="54"/>
      <c r="O159" s="37"/>
      <c r="P159" s="37"/>
      <c r="Q159" s="37"/>
      <c r="R159" s="37"/>
      <c r="S159" s="60"/>
      <c r="T159" s="37"/>
      <c r="U159" s="37"/>
      <c r="V159" s="37"/>
      <c r="W159" s="60"/>
      <c r="X159" s="60"/>
      <c r="Y159" s="60"/>
      <c r="Z159" s="60"/>
      <c r="AA159" s="37">
        <v>9592</v>
      </c>
    </row>
    <row r="160" spans="1:28" ht="15">
      <c r="A160" s="22" t="s">
        <v>110</v>
      </c>
      <c r="B160" s="23">
        <v>0.37</v>
      </c>
      <c r="C160" s="23">
        <v>0.89</v>
      </c>
      <c r="D160" s="24">
        <v>1948</v>
      </c>
      <c r="E160" s="21">
        <v>2300</v>
      </c>
      <c r="G160" s="29">
        <f t="shared" si="110"/>
        <v>2392</v>
      </c>
      <c r="H160" s="32">
        <f t="shared" si="144"/>
        <v>2512</v>
      </c>
      <c r="I160" s="34">
        <f t="shared" si="111"/>
        <v>2512</v>
      </c>
      <c r="J160" s="35">
        <f t="shared" si="151"/>
        <v>2763</v>
      </c>
      <c r="K160" s="37">
        <f t="shared" si="145"/>
        <v>2956</v>
      </c>
      <c r="M160" s="41">
        <f t="shared" si="146"/>
        <v>2956</v>
      </c>
      <c r="N160" s="54">
        <f t="shared" si="113"/>
        <v>3104</v>
      </c>
      <c r="O160" s="37">
        <f t="shared" si="147"/>
        <v>3197</v>
      </c>
      <c r="P160" s="37">
        <f t="shared" si="114"/>
        <v>3197</v>
      </c>
      <c r="Q160" s="37">
        <f t="shared" si="114"/>
        <v>3197</v>
      </c>
      <c r="R160" s="37">
        <f t="shared" si="148"/>
        <v>3421</v>
      </c>
      <c r="S160" s="60">
        <f t="shared" si="109"/>
        <v>3695</v>
      </c>
      <c r="T160" s="37">
        <f t="shared" si="126"/>
        <v>3954</v>
      </c>
      <c r="U160" s="37">
        <f t="shared" si="122"/>
        <v>4061</v>
      </c>
      <c r="V160" s="37">
        <f t="shared" si="149"/>
        <v>4223</v>
      </c>
      <c r="W160" s="60">
        <f t="shared" si="124"/>
        <v>4434</v>
      </c>
      <c r="X160" s="60">
        <f t="shared" si="150"/>
        <v>4744</v>
      </c>
      <c r="Y160" s="60">
        <f t="shared" si="115"/>
        <v>4507</v>
      </c>
      <c r="Z160" s="60">
        <v>3065</v>
      </c>
      <c r="AA160" s="37">
        <v>4818</v>
      </c>
    </row>
    <row r="161" spans="1:27" ht="15">
      <c r="A161" s="22" t="s">
        <v>111</v>
      </c>
      <c r="B161" s="23">
        <v>0.43</v>
      </c>
      <c r="C161" s="23">
        <v>1.03</v>
      </c>
      <c r="D161" s="24">
        <v>2263</v>
      </c>
      <c r="E161" s="21">
        <v>2700</v>
      </c>
      <c r="G161" s="29">
        <f t="shared" si="110"/>
        <v>2808</v>
      </c>
      <c r="H161" s="32">
        <f t="shared" si="144"/>
        <v>2948</v>
      </c>
      <c r="I161" s="34">
        <f t="shared" si="111"/>
        <v>2948</v>
      </c>
      <c r="J161" s="35">
        <f t="shared" si="151"/>
        <v>3243</v>
      </c>
      <c r="K161" s="37">
        <f t="shared" si="145"/>
        <v>3470</v>
      </c>
      <c r="M161" s="41">
        <f t="shared" si="146"/>
        <v>3470</v>
      </c>
      <c r="N161" s="54">
        <f t="shared" si="113"/>
        <v>3644</v>
      </c>
      <c r="O161" s="37">
        <f t="shared" si="147"/>
        <v>3753</v>
      </c>
      <c r="P161" s="37">
        <f t="shared" si="114"/>
        <v>3753</v>
      </c>
      <c r="Q161" s="37">
        <f t="shared" si="114"/>
        <v>3753</v>
      </c>
      <c r="R161" s="37">
        <f t="shared" si="148"/>
        <v>4016</v>
      </c>
      <c r="S161" s="60">
        <f t="shared" si="109"/>
        <v>4337</v>
      </c>
      <c r="T161" s="37">
        <f t="shared" si="126"/>
        <v>4641</v>
      </c>
      <c r="U161" s="37">
        <f t="shared" si="122"/>
        <v>4766</v>
      </c>
      <c r="V161" s="37">
        <f t="shared" si="149"/>
        <v>4957</v>
      </c>
      <c r="W161" s="60">
        <f t="shared" si="124"/>
        <v>5205</v>
      </c>
      <c r="X161" s="60">
        <f t="shared" si="150"/>
        <v>5569</v>
      </c>
      <c r="Y161" s="60">
        <f t="shared" si="115"/>
        <v>5291</v>
      </c>
      <c r="Z161" s="60">
        <v>3598</v>
      </c>
      <c r="AA161" s="37">
        <v>5690</v>
      </c>
    </row>
    <row r="162" spans="1:27" ht="15">
      <c r="A162" s="22" t="s">
        <v>112</v>
      </c>
      <c r="B162" s="23">
        <v>0.39</v>
      </c>
      <c r="C162" s="23">
        <v>0.94</v>
      </c>
      <c r="D162" s="24">
        <v>2099</v>
      </c>
      <c r="E162" s="21">
        <v>2500</v>
      </c>
      <c r="G162" s="29">
        <f t="shared" si="110"/>
        <v>2600</v>
      </c>
      <c r="H162" s="32">
        <f t="shared" si="144"/>
        <v>2730</v>
      </c>
      <c r="I162" s="34">
        <f t="shared" si="111"/>
        <v>2730</v>
      </c>
      <c r="J162" s="35">
        <f t="shared" si="151"/>
        <v>3003</v>
      </c>
      <c r="K162" s="37">
        <f t="shared" si="145"/>
        <v>3213</v>
      </c>
      <c r="M162" s="41">
        <f t="shared" si="146"/>
        <v>3213</v>
      </c>
      <c r="N162" s="54">
        <f t="shared" si="113"/>
        <v>3374</v>
      </c>
      <c r="O162" s="37">
        <f t="shared" si="147"/>
        <v>3475</v>
      </c>
      <c r="P162" s="37">
        <f t="shared" si="114"/>
        <v>3475</v>
      </c>
      <c r="Q162" s="37">
        <f t="shared" si="114"/>
        <v>3475</v>
      </c>
      <c r="R162" s="37">
        <f t="shared" si="148"/>
        <v>3718</v>
      </c>
      <c r="S162" s="60">
        <f t="shared" si="109"/>
        <v>4015</v>
      </c>
      <c r="T162" s="37">
        <f t="shared" si="126"/>
        <v>4296</v>
      </c>
      <c r="U162" s="37">
        <f t="shared" si="122"/>
        <v>4412</v>
      </c>
      <c r="V162" s="37">
        <f t="shared" si="149"/>
        <v>4588</v>
      </c>
      <c r="W162" s="60">
        <f t="shared" si="124"/>
        <v>4817</v>
      </c>
      <c r="X162" s="60">
        <f t="shared" si="150"/>
        <v>5154</v>
      </c>
      <c r="Y162" s="60">
        <f t="shared" si="115"/>
        <v>4896</v>
      </c>
      <c r="Z162" s="60">
        <v>3750</v>
      </c>
      <c r="AA162" s="37">
        <v>6003</v>
      </c>
    </row>
    <row r="163" spans="1:27" ht="15">
      <c r="A163" s="22" t="s">
        <v>113</v>
      </c>
      <c r="B163" s="23">
        <v>0.51</v>
      </c>
      <c r="C163" s="23">
        <v>1.22</v>
      </c>
      <c r="D163" s="24">
        <v>2523</v>
      </c>
      <c r="E163" s="21">
        <v>3000</v>
      </c>
      <c r="G163" s="29">
        <f t="shared" si="110"/>
        <v>3120</v>
      </c>
      <c r="H163" s="32">
        <f t="shared" si="144"/>
        <v>3276</v>
      </c>
      <c r="I163" s="34">
        <f t="shared" si="111"/>
        <v>3276</v>
      </c>
      <c r="J163" s="35">
        <f t="shared" si="151"/>
        <v>3604</v>
      </c>
      <c r="K163" s="37">
        <f t="shared" si="145"/>
        <v>3856</v>
      </c>
      <c r="M163" s="41">
        <f t="shared" si="146"/>
        <v>3856</v>
      </c>
      <c r="N163" s="54">
        <f t="shared" si="113"/>
        <v>4049</v>
      </c>
      <c r="O163" s="37">
        <f t="shared" si="147"/>
        <v>4170</v>
      </c>
      <c r="P163" s="37">
        <f t="shared" si="114"/>
        <v>4170</v>
      </c>
      <c r="Q163" s="37">
        <f t="shared" si="114"/>
        <v>4170</v>
      </c>
      <c r="R163" s="37">
        <f t="shared" si="148"/>
        <v>4462</v>
      </c>
      <c r="S163" s="60">
        <f t="shared" si="109"/>
        <v>4819</v>
      </c>
      <c r="T163" s="37">
        <f t="shared" si="126"/>
        <v>5156</v>
      </c>
      <c r="U163" s="37">
        <f t="shared" si="122"/>
        <v>5295</v>
      </c>
      <c r="V163" s="37">
        <f t="shared" si="149"/>
        <v>5507</v>
      </c>
      <c r="W163" s="60">
        <f t="shared" si="124"/>
        <v>5782</v>
      </c>
      <c r="X163" s="60">
        <f t="shared" si="150"/>
        <v>6187</v>
      </c>
      <c r="Y163" s="60">
        <f t="shared" si="115"/>
        <v>5878</v>
      </c>
      <c r="Z163" s="60">
        <v>4446</v>
      </c>
      <c r="AA163" s="37">
        <v>6794</v>
      </c>
    </row>
    <row r="164" spans="1:27" ht="15">
      <c r="A164" s="22" t="s">
        <v>114</v>
      </c>
      <c r="B164" s="23">
        <v>0.59</v>
      </c>
      <c r="C164" s="23">
        <v>1.42</v>
      </c>
      <c r="D164" s="24">
        <v>3106</v>
      </c>
      <c r="E164" s="21">
        <v>3700</v>
      </c>
      <c r="G164" s="29">
        <f t="shared" si="110"/>
        <v>3848</v>
      </c>
      <c r="H164" s="32">
        <f t="shared" si="144"/>
        <v>4040</v>
      </c>
      <c r="I164" s="34">
        <f t="shared" si="111"/>
        <v>4040</v>
      </c>
      <c r="J164" s="35">
        <f t="shared" si="151"/>
        <v>4444</v>
      </c>
      <c r="K164" s="37">
        <f t="shared" si="145"/>
        <v>4755</v>
      </c>
      <c r="M164" s="41">
        <f t="shared" si="146"/>
        <v>4755</v>
      </c>
      <c r="N164" s="54">
        <f t="shared" si="113"/>
        <v>4993</v>
      </c>
      <c r="O164" s="37">
        <f t="shared" si="147"/>
        <v>5143</v>
      </c>
      <c r="P164" s="37">
        <f t="shared" si="114"/>
        <v>5143</v>
      </c>
      <c r="Q164" s="37">
        <f t="shared" si="114"/>
        <v>5143</v>
      </c>
      <c r="R164" s="37">
        <f t="shared" si="148"/>
        <v>5503</v>
      </c>
      <c r="S164" s="60">
        <f t="shared" si="109"/>
        <v>5943</v>
      </c>
      <c r="T164" s="37">
        <f t="shared" si="126"/>
        <v>6359</v>
      </c>
      <c r="U164" s="37">
        <f t="shared" si="122"/>
        <v>6531</v>
      </c>
      <c r="V164" s="37">
        <f t="shared" si="149"/>
        <v>6792</v>
      </c>
      <c r="W164" s="60">
        <f t="shared" si="124"/>
        <v>7132</v>
      </c>
      <c r="X164" s="60">
        <f t="shared" si="150"/>
        <v>7631</v>
      </c>
      <c r="Y164" s="60">
        <f t="shared" si="115"/>
        <v>7249</v>
      </c>
      <c r="Z164" s="60">
        <v>5484</v>
      </c>
      <c r="AA164" s="37">
        <v>8847</v>
      </c>
    </row>
    <row r="165" spans="1:27">
      <c r="A165" s="141" t="s">
        <v>15</v>
      </c>
      <c r="B165" s="155"/>
      <c r="C165" s="155"/>
      <c r="D165" s="156"/>
      <c r="H165" s="29"/>
      <c r="I165" s="34"/>
      <c r="K165" s="37"/>
      <c r="M165" s="41"/>
      <c r="N165" s="54"/>
      <c r="O165" s="37"/>
      <c r="P165" s="37"/>
      <c r="Q165" s="37"/>
      <c r="R165" s="37"/>
      <c r="S165" s="60"/>
      <c r="T165" s="37"/>
      <c r="U165" s="37"/>
      <c r="V165" s="37"/>
      <c r="W165" s="60"/>
      <c r="X165" s="60"/>
      <c r="Y165" s="60"/>
      <c r="Z165" s="60"/>
      <c r="AA165" s="37"/>
    </row>
    <row r="166" spans="1:27" ht="15">
      <c r="A166" s="22" t="s">
        <v>115</v>
      </c>
      <c r="B166" s="23">
        <v>5.7000000000000002E-2</v>
      </c>
      <c r="C166" s="23">
        <v>0.14000000000000001</v>
      </c>
      <c r="D166" s="24">
        <v>327</v>
      </c>
      <c r="E166" s="21" t="e">
        <f>ROUND(PRODUCT(D166,#REF!),0)</f>
        <v>#REF!</v>
      </c>
      <c r="G166" s="29" t="e">
        <f t="shared" si="110"/>
        <v>#REF!</v>
      </c>
      <c r="H166" s="32" t="e">
        <f>ROUND(G166*1.05,0)</f>
        <v>#REF!</v>
      </c>
      <c r="I166" s="34" t="e">
        <f t="shared" si="111"/>
        <v>#REF!</v>
      </c>
      <c r="J166" s="35" t="e">
        <f t="shared" si="112"/>
        <v>#REF!</v>
      </c>
      <c r="K166" s="37" t="e">
        <f>ROUND(J166*1.1,0)</f>
        <v>#REF!</v>
      </c>
      <c r="M166" s="41" t="e">
        <f>K166</f>
        <v>#REF!</v>
      </c>
      <c r="N166" s="54" t="e">
        <f t="shared" si="113"/>
        <v>#REF!</v>
      </c>
      <c r="O166" s="37" t="e">
        <f>ROUND(N166*1.03,0)</f>
        <v>#REF!</v>
      </c>
      <c r="P166" s="37" t="e">
        <f t="shared" si="114"/>
        <v>#REF!</v>
      </c>
      <c r="Q166" s="37" t="e">
        <f t="shared" si="114"/>
        <v>#REF!</v>
      </c>
      <c r="R166" s="37" t="e">
        <f>ROUND(Q166*1.07,0)</f>
        <v>#REF!</v>
      </c>
      <c r="S166" s="60" t="e">
        <f t="shared" si="109"/>
        <v>#REF!</v>
      </c>
      <c r="T166" s="37" t="e">
        <f>ROUND(S166*1.06,0)</f>
        <v>#REF!</v>
      </c>
      <c r="U166" s="37" t="e">
        <f>ROUND(T166*1.02,0)</f>
        <v>#REF!</v>
      </c>
      <c r="V166" s="37" t="e">
        <f>ROUND(U166*1.04,0)</f>
        <v>#REF!</v>
      </c>
      <c r="W166" s="60" t="e">
        <f t="shared" si="124"/>
        <v>#REF!</v>
      </c>
      <c r="X166" s="60" t="e">
        <f>ROUND(W166*1.07,0)</f>
        <v>#REF!</v>
      </c>
      <c r="Y166" s="60" t="e">
        <f t="shared" si="115"/>
        <v>#REF!</v>
      </c>
      <c r="Z166" s="60" t="e">
        <f>ROUND(Y166*0.8,0)</f>
        <v>#REF!</v>
      </c>
      <c r="AA166" s="37">
        <v>898</v>
      </c>
    </row>
    <row r="167" spans="1:27" ht="15">
      <c r="A167" s="22" t="s">
        <v>116</v>
      </c>
      <c r="B167" s="23">
        <v>6.8000000000000005E-2</v>
      </c>
      <c r="C167" s="23">
        <v>0.16</v>
      </c>
      <c r="D167" s="24">
        <v>390</v>
      </c>
      <c r="E167" s="21" t="e">
        <f>ROUND(PRODUCT(D167,#REF!),0)</f>
        <v>#REF!</v>
      </c>
      <c r="G167" s="29" t="e">
        <f t="shared" si="110"/>
        <v>#REF!</v>
      </c>
      <c r="H167" s="32" t="e">
        <f>ROUND(G167*1.05,0)</f>
        <v>#REF!</v>
      </c>
      <c r="I167" s="34" t="e">
        <f t="shared" si="111"/>
        <v>#REF!</v>
      </c>
      <c r="J167" s="35" t="e">
        <f t="shared" si="112"/>
        <v>#REF!</v>
      </c>
      <c r="K167" s="37" t="e">
        <f>ROUND(J167*1.1,0)</f>
        <v>#REF!</v>
      </c>
      <c r="M167" s="41" t="e">
        <f>K167</f>
        <v>#REF!</v>
      </c>
      <c r="N167" s="54" t="e">
        <f t="shared" si="113"/>
        <v>#REF!</v>
      </c>
      <c r="O167" s="37" t="e">
        <f>ROUND(N167*1.03,0)</f>
        <v>#REF!</v>
      </c>
      <c r="P167" s="37" t="e">
        <f t="shared" si="114"/>
        <v>#REF!</v>
      </c>
      <c r="Q167" s="37" t="e">
        <f t="shared" si="114"/>
        <v>#REF!</v>
      </c>
      <c r="R167" s="37" t="e">
        <f>ROUND(Q167*1.07,0)</f>
        <v>#REF!</v>
      </c>
      <c r="S167" s="60" t="e">
        <f t="shared" si="109"/>
        <v>#REF!</v>
      </c>
      <c r="T167" s="37" t="e">
        <f>ROUND(S167*1.06,0)</f>
        <v>#REF!</v>
      </c>
      <c r="U167" s="37" t="e">
        <f>ROUND(T167*1.02,0)</f>
        <v>#REF!</v>
      </c>
      <c r="V167" s="37" t="e">
        <f>ROUND(U167*1.04,0)</f>
        <v>#REF!</v>
      </c>
      <c r="W167" s="60" t="e">
        <f t="shared" si="124"/>
        <v>#REF!</v>
      </c>
      <c r="X167" s="60" t="e">
        <f>ROUND(W167*1.07,0)</f>
        <v>#REF!</v>
      </c>
      <c r="Y167" s="60" t="e">
        <f t="shared" si="115"/>
        <v>#REF!</v>
      </c>
      <c r="Z167" s="60" t="e">
        <f>ROUND(Y167*0.8,0)</f>
        <v>#REF!</v>
      </c>
      <c r="AA167" s="37">
        <v>1069</v>
      </c>
    </row>
    <row r="168" spans="1:27" ht="15">
      <c r="A168" s="22" t="s">
        <v>117</v>
      </c>
      <c r="B168" s="23">
        <v>0.52</v>
      </c>
      <c r="C168" s="23">
        <v>1.25</v>
      </c>
      <c r="D168" s="24">
        <v>3720</v>
      </c>
      <c r="E168" s="21">
        <v>3683</v>
      </c>
      <c r="G168" s="29">
        <f t="shared" si="110"/>
        <v>3830</v>
      </c>
      <c r="H168" s="32">
        <f>ROUND(G168*1.05,0)</f>
        <v>4022</v>
      </c>
      <c r="I168" s="34">
        <f t="shared" si="111"/>
        <v>4022</v>
      </c>
      <c r="J168" s="35">
        <f>ROUND(I168*1.1,0)</f>
        <v>4424</v>
      </c>
      <c r="K168" s="37">
        <f>ROUND(J168*1.1,0)</f>
        <v>4866</v>
      </c>
      <c r="M168" s="41">
        <f>K168</f>
        <v>4866</v>
      </c>
      <c r="N168" s="54">
        <f t="shared" si="113"/>
        <v>5109</v>
      </c>
      <c r="O168" s="37">
        <f>ROUND(N168*1.03,0)</f>
        <v>5262</v>
      </c>
      <c r="P168" s="37">
        <f t="shared" si="114"/>
        <v>5262</v>
      </c>
      <c r="Q168" s="37">
        <f t="shared" si="114"/>
        <v>5262</v>
      </c>
      <c r="R168" s="37">
        <f>ROUND(Q168*1.07,0)</f>
        <v>5630</v>
      </c>
      <c r="S168" s="60">
        <f t="shared" si="109"/>
        <v>6080</v>
      </c>
      <c r="T168" s="37">
        <f t="shared" si="126"/>
        <v>6506</v>
      </c>
      <c r="U168" s="37">
        <f>ROUND(T168*1.027,0)</f>
        <v>6682</v>
      </c>
      <c r="V168" s="37">
        <f>ROUND(U168*1.04,0)</f>
        <v>6949</v>
      </c>
      <c r="W168" s="60">
        <f t="shared" si="124"/>
        <v>7296</v>
      </c>
      <c r="X168" s="60">
        <f>ROUND(W168*1.07,0)</f>
        <v>7807</v>
      </c>
      <c r="Y168" s="60">
        <f t="shared" si="115"/>
        <v>7417</v>
      </c>
      <c r="Z168" s="60">
        <f>ROUND(Y168*0.8,0)</f>
        <v>5934</v>
      </c>
      <c r="AA168" s="37">
        <v>8799</v>
      </c>
    </row>
    <row r="169" spans="1:27" ht="15.75" thickBot="1">
      <c r="A169" s="22" t="s">
        <v>118</v>
      </c>
      <c r="B169" s="23">
        <v>0.51900000000000002</v>
      </c>
      <c r="C169" s="23">
        <v>1.25</v>
      </c>
      <c r="D169" s="24">
        <v>1249</v>
      </c>
      <c r="E169" s="21" t="e">
        <f>ROUND(PRODUCT(D169,#REF!),0)</f>
        <v>#REF!</v>
      </c>
      <c r="G169" s="29" t="e">
        <f t="shared" si="110"/>
        <v>#REF!</v>
      </c>
      <c r="H169" s="32" t="e">
        <f>ROUND(G169*1.05,0)</f>
        <v>#REF!</v>
      </c>
      <c r="I169" s="34" t="e">
        <f t="shared" si="111"/>
        <v>#REF!</v>
      </c>
      <c r="J169" s="35" t="e">
        <f>ROUND(I169*1.1,0)</f>
        <v>#REF!</v>
      </c>
      <c r="K169" s="37" t="e">
        <f>ROUND(J169*1.1,0)</f>
        <v>#REF!</v>
      </c>
      <c r="M169" s="41" t="e">
        <f>K169</f>
        <v>#REF!</v>
      </c>
      <c r="N169" s="54" t="e">
        <f t="shared" si="113"/>
        <v>#REF!</v>
      </c>
      <c r="O169" s="37" t="e">
        <f>ROUND(N169*1.03,0)</f>
        <v>#REF!</v>
      </c>
      <c r="P169" s="37" t="e">
        <f t="shared" si="114"/>
        <v>#REF!</v>
      </c>
      <c r="Q169" s="37" t="e">
        <f t="shared" si="114"/>
        <v>#REF!</v>
      </c>
      <c r="R169" s="37" t="e">
        <f>ROUND(Q169*1.07,0)</f>
        <v>#REF!</v>
      </c>
      <c r="S169" s="60" t="e">
        <f t="shared" si="109"/>
        <v>#REF!</v>
      </c>
      <c r="T169" s="37" t="e">
        <f t="shared" si="126"/>
        <v>#REF!</v>
      </c>
      <c r="U169" s="37" t="e">
        <f>ROUND(T169*1.027,0)</f>
        <v>#REF!</v>
      </c>
      <c r="V169" s="37" t="e">
        <f>ROUND(U169*1.04,0)</f>
        <v>#REF!</v>
      </c>
      <c r="W169" s="60" t="e">
        <f t="shared" si="124"/>
        <v>#REF!</v>
      </c>
      <c r="X169" s="60" t="e">
        <f>ROUND(W169*1.07,0)</f>
        <v>#REF!</v>
      </c>
      <c r="Y169" s="60" t="e">
        <f t="shared" si="115"/>
        <v>#REF!</v>
      </c>
      <c r="Z169" s="60" t="e">
        <f>ROUND(Y169*0.8,0)</f>
        <v>#REF!</v>
      </c>
      <c r="AA169" s="37">
        <v>3649</v>
      </c>
    </row>
    <row r="170" spans="1:27" ht="15.75" thickBot="1">
      <c r="A170" s="141" t="s">
        <v>18</v>
      </c>
      <c r="B170" s="142"/>
      <c r="C170" s="142"/>
      <c r="D170" s="143"/>
      <c r="H170" s="29"/>
      <c r="I170" s="34"/>
      <c r="K170" s="37"/>
      <c r="M170" s="51"/>
      <c r="N170" s="51"/>
      <c r="O170" s="37"/>
      <c r="P170" s="37"/>
      <c r="Q170" s="37"/>
      <c r="R170" s="37"/>
      <c r="S170" s="60"/>
      <c r="T170" s="37"/>
      <c r="U170" s="37"/>
      <c r="V170" s="37"/>
      <c r="W170" s="60"/>
      <c r="X170" s="60"/>
      <c r="Y170" s="60"/>
      <c r="Z170" s="60"/>
      <c r="AA170" s="37"/>
    </row>
    <row r="171" spans="1:27" ht="15">
      <c r="A171" s="22" t="s">
        <v>151</v>
      </c>
      <c r="B171" s="23">
        <v>0.6</v>
      </c>
      <c r="C171" s="23">
        <v>1.44</v>
      </c>
      <c r="D171" s="24">
        <v>3743</v>
      </c>
      <c r="E171" s="21" t="e">
        <f>ROUND(PRODUCT(D171,#REF!),0)</f>
        <v>#REF!</v>
      </c>
      <c r="G171" s="29" t="e">
        <f t="shared" ref="G171:G195" si="152">ROUND(PRODUCT(E171,$F$3),0)</f>
        <v>#REF!</v>
      </c>
      <c r="H171" s="32" t="e">
        <f>ROUND(G171*1.05,0)</f>
        <v>#REF!</v>
      </c>
      <c r="I171" s="34" t="e">
        <f t="shared" ref="I171:I195" si="153">ABS(H171)</f>
        <v>#REF!</v>
      </c>
      <c r="J171" s="35" t="e">
        <f t="shared" ref="J171:J190" si="154">ROUND(I171*1.04,0)</f>
        <v>#REF!</v>
      </c>
      <c r="K171" s="37" t="e">
        <f t="shared" ref="K171:K177" si="155">ROUND(J171*1.08,0)</f>
        <v>#REF!</v>
      </c>
      <c r="M171" s="45" t="e">
        <f>K171</f>
        <v>#REF!</v>
      </c>
      <c r="N171" s="54" t="e">
        <f t="shared" ref="N171:N196" si="156">L171+ROUND(M171*1.05,0)</f>
        <v>#REF!</v>
      </c>
      <c r="O171" s="37" t="e">
        <f>ROUND(N171*1.03,0)</f>
        <v>#REF!</v>
      </c>
      <c r="P171" s="37" t="e">
        <f t="shared" ref="P171:Q197" si="157">O171</f>
        <v>#REF!</v>
      </c>
      <c r="Q171" s="37" t="e">
        <f t="shared" si="157"/>
        <v>#REF!</v>
      </c>
      <c r="R171" s="37" t="e">
        <f t="shared" ref="R171:R196" si="158">ROUND(Q171*1.07,0)</f>
        <v>#REF!</v>
      </c>
      <c r="S171" s="60" t="e">
        <f>ROUND(R171*1.08,0)</f>
        <v>#REF!</v>
      </c>
      <c r="T171" s="37" t="e">
        <f t="shared" si="126"/>
        <v>#REF!</v>
      </c>
      <c r="U171" s="37" t="e">
        <f>ROUND(T171*1.0295,0)</f>
        <v>#REF!</v>
      </c>
      <c r="V171" s="37" t="e">
        <f>ROUND(U171*1.04,0)</f>
        <v>#REF!</v>
      </c>
      <c r="W171" s="60" t="e">
        <f>ROUND(V171*1.05,0)</f>
        <v>#REF!</v>
      </c>
      <c r="X171" s="60" t="e">
        <f>ROUND(W171*1.07,0)</f>
        <v>#REF!</v>
      </c>
      <c r="Y171" s="60" t="e">
        <f>ROUND(X171*0.95,0)</f>
        <v>#REF!</v>
      </c>
      <c r="Z171" s="60" t="e">
        <f>ROUND(Y171*0.85,0)</f>
        <v>#REF!</v>
      </c>
      <c r="AA171" s="37">
        <v>9916</v>
      </c>
    </row>
    <row r="172" spans="1:27" ht="15">
      <c r="A172" s="22" t="s">
        <v>152</v>
      </c>
      <c r="B172" s="23">
        <v>0.56999999999999995</v>
      </c>
      <c r="C172" s="23">
        <v>1.37</v>
      </c>
      <c r="D172" s="24">
        <v>3484</v>
      </c>
      <c r="E172" s="21" t="e">
        <f>ROUND(PRODUCT(D172,#REF!),0)</f>
        <v>#REF!</v>
      </c>
      <c r="G172" s="29" t="e">
        <f t="shared" si="152"/>
        <v>#REF!</v>
      </c>
      <c r="H172" s="32" t="e">
        <f>ROUND(G172*1.05,0)</f>
        <v>#REF!</v>
      </c>
      <c r="I172" s="34" t="e">
        <f t="shared" si="153"/>
        <v>#REF!</v>
      </c>
      <c r="J172" s="35" t="e">
        <f t="shared" si="154"/>
        <v>#REF!</v>
      </c>
      <c r="K172" s="37" t="e">
        <f t="shared" si="155"/>
        <v>#REF!</v>
      </c>
      <c r="M172" s="41" t="e">
        <f>K172</f>
        <v>#REF!</v>
      </c>
      <c r="N172" s="56" t="e">
        <f t="shared" si="156"/>
        <v>#REF!</v>
      </c>
      <c r="O172" s="37" t="e">
        <f>ROUND(N172*1.03,0)</f>
        <v>#REF!</v>
      </c>
      <c r="P172" s="37" t="e">
        <f t="shared" si="157"/>
        <v>#REF!</v>
      </c>
      <c r="Q172" s="37" t="e">
        <f t="shared" si="157"/>
        <v>#REF!</v>
      </c>
      <c r="R172" s="37" t="e">
        <f t="shared" si="158"/>
        <v>#REF!</v>
      </c>
      <c r="S172" s="60" t="e">
        <f t="shared" ref="S172:S196" si="159">ROUND(R172*1.08,0)</f>
        <v>#REF!</v>
      </c>
      <c r="T172" s="37" t="e">
        <f>ROUND(S172*1.07,0)</f>
        <v>#REF!</v>
      </c>
      <c r="U172" s="37" t="e">
        <f>ROUND(T172*1.0295,0)</f>
        <v>#REF!</v>
      </c>
      <c r="V172" s="37" t="e">
        <f>ROUND(U172*1.04,0)</f>
        <v>#REF!</v>
      </c>
      <c r="W172" s="60" t="e">
        <f t="shared" ref="W172:W196" si="160">ROUND(V172*1.05,0)</f>
        <v>#REF!</v>
      </c>
      <c r="X172" s="60" t="e">
        <f>ROUND(W172*1.07,0)</f>
        <v>#REF!</v>
      </c>
      <c r="Y172" s="60" t="e">
        <f>ROUND(X172*0.95,0)</f>
        <v>#REF!</v>
      </c>
      <c r="Z172" s="60" t="e">
        <f>ROUND(Y172*0.85,0)</f>
        <v>#REF!</v>
      </c>
      <c r="AA172" s="37">
        <v>9100</v>
      </c>
    </row>
    <row r="173" spans="1:27" ht="15">
      <c r="A173" s="22" t="s">
        <v>153</v>
      </c>
      <c r="B173" s="23">
        <v>0.52</v>
      </c>
      <c r="C173" s="23">
        <v>1.25</v>
      </c>
      <c r="D173" s="24">
        <v>2870</v>
      </c>
      <c r="E173" s="21" t="e">
        <f>ROUND(PRODUCT(D173,#REF!),0)</f>
        <v>#REF!</v>
      </c>
      <c r="G173" s="29" t="e">
        <f t="shared" si="152"/>
        <v>#REF!</v>
      </c>
      <c r="H173" s="32" t="e">
        <f>ROUND(G173*1.05,0)</f>
        <v>#REF!</v>
      </c>
      <c r="I173" s="34" t="e">
        <f t="shared" si="153"/>
        <v>#REF!</v>
      </c>
      <c r="J173" s="35" t="e">
        <f t="shared" si="154"/>
        <v>#REF!</v>
      </c>
      <c r="K173" s="37" t="e">
        <f t="shared" si="155"/>
        <v>#REF!</v>
      </c>
      <c r="M173" s="46" t="e">
        <f>K173</f>
        <v>#REF!</v>
      </c>
      <c r="N173" s="56" t="e">
        <f t="shared" si="156"/>
        <v>#REF!</v>
      </c>
      <c r="O173" s="37" t="e">
        <f>ROUND(N173*1.03,0)</f>
        <v>#REF!</v>
      </c>
      <c r="P173" s="37" t="e">
        <f t="shared" si="157"/>
        <v>#REF!</v>
      </c>
      <c r="Q173" s="37" t="e">
        <f t="shared" si="157"/>
        <v>#REF!</v>
      </c>
      <c r="R173" s="37" t="e">
        <f t="shared" si="158"/>
        <v>#REF!</v>
      </c>
      <c r="S173" s="60" t="e">
        <f t="shared" si="159"/>
        <v>#REF!</v>
      </c>
      <c r="T173" s="37" t="e">
        <f>ROUND(S173*1.07,0)</f>
        <v>#REF!</v>
      </c>
      <c r="U173" s="37" t="e">
        <f>ROUND(T173*1.0295,0)</f>
        <v>#REF!</v>
      </c>
      <c r="V173" s="37" t="e">
        <f>ROUND(U173*1.04,0)</f>
        <v>#REF!</v>
      </c>
      <c r="W173" s="60" t="e">
        <f t="shared" si="160"/>
        <v>#REF!</v>
      </c>
      <c r="X173" s="60" t="e">
        <f>ROUND(W173*1.07,0)</f>
        <v>#REF!</v>
      </c>
      <c r="Y173" s="60" t="e">
        <f>ROUND(X173*0.95,0)</f>
        <v>#REF!</v>
      </c>
      <c r="Z173" s="60" t="e">
        <f>ROUND(Y173*0.85,0)</f>
        <v>#REF!</v>
      </c>
      <c r="AA173" s="37">
        <v>7841</v>
      </c>
    </row>
    <row r="174" spans="1:27" ht="15.75" thickBot="1">
      <c r="A174" s="22" t="s">
        <v>154</v>
      </c>
      <c r="B174" s="23">
        <v>0.49</v>
      </c>
      <c r="C174" s="23">
        <v>1.18</v>
      </c>
      <c r="D174" s="24">
        <v>2891</v>
      </c>
      <c r="E174" s="21" t="e">
        <f>ROUND(PRODUCT(D174,#REF!),0)</f>
        <v>#REF!</v>
      </c>
      <c r="G174" s="29" t="e">
        <f t="shared" si="152"/>
        <v>#REF!</v>
      </c>
      <c r="H174" s="32" t="e">
        <f>ROUND(G174*1.05,0)</f>
        <v>#REF!</v>
      </c>
      <c r="I174" s="34" t="e">
        <f t="shared" si="153"/>
        <v>#REF!</v>
      </c>
      <c r="J174" s="35" t="e">
        <f t="shared" si="154"/>
        <v>#REF!</v>
      </c>
      <c r="K174" s="37" t="e">
        <f t="shared" si="155"/>
        <v>#REF!</v>
      </c>
      <c r="M174" s="47" t="e">
        <f>K174</f>
        <v>#REF!</v>
      </c>
      <c r="N174" s="57" t="e">
        <f t="shared" si="156"/>
        <v>#REF!</v>
      </c>
      <c r="O174" s="37" t="e">
        <f>ROUND(N174*1.03,0)</f>
        <v>#REF!</v>
      </c>
      <c r="P174" s="37" t="e">
        <f t="shared" si="157"/>
        <v>#REF!</v>
      </c>
      <c r="Q174" s="37" t="e">
        <f t="shared" si="157"/>
        <v>#REF!</v>
      </c>
      <c r="R174" s="37" t="e">
        <f t="shared" si="158"/>
        <v>#REF!</v>
      </c>
      <c r="S174" s="60" t="e">
        <f t="shared" si="159"/>
        <v>#REF!</v>
      </c>
      <c r="T174" s="37" t="e">
        <f>ROUND(S174*1.07,0)</f>
        <v>#REF!</v>
      </c>
      <c r="U174" s="37" t="e">
        <f>ROUND(T174*1.0295,0)</f>
        <v>#REF!</v>
      </c>
      <c r="V174" s="37" t="e">
        <f>ROUND(U174*1.04,0)</f>
        <v>#REF!</v>
      </c>
      <c r="W174" s="60" t="e">
        <f t="shared" si="160"/>
        <v>#REF!</v>
      </c>
      <c r="X174" s="60" t="e">
        <f>ROUND(W174*1.07,0)</f>
        <v>#REF!</v>
      </c>
      <c r="Y174" s="60" t="e">
        <f>ROUND(X174*0.95,0)</f>
        <v>#REF!</v>
      </c>
      <c r="Z174" s="60" t="e">
        <f>ROUND(Y174*0.85,0)</f>
        <v>#REF!</v>
      </c>
      <c r="AA174" s="37">
        <v>7383</v>
      </c>
    </row>
    <row r="175" spans="1:27" ht="15.75" thickBot="1">
      <c r="A175" s="141" t="s">
        <v>19</v>
      </c>
      <c r="B175" s="142"/>
      <c r="C175" s="142"/>
      <c r="D175" s="143"/>
      <c r="H175" s="29"/>
      <c r="I175" s="34"/>
      <c r="K175" s="37"/>
      <c r="M175" s="51"/>
      <c r="N175" s="51"/>
      <c r="O175" s="37"/>
      <c r="P175" s="37"/>
      <c r="Q175" s="37"/>
      <c r="R175" s="37"/>
      <c r="S175" s="60"/>
      <c r="T175" s="37"/>
      <c r="U175" s="37"/>
      <c r="V175" s="37"/>
      <c r="W175" s="60"/>
      <c r="X175" s="60"/>
      <c r="Y175" s="60"/>
      <c r="Z175" s="60"/>
      <c r="AA175" s="37"/>
    </row>
    <row r="176" spans="1:27" ht="15.75" thickBot="1">
      <c r="A176" s="22" t="s">
        <v>184</v>
      </c>
      <c r="B176" s="23">
        <v>1.68</v>
      </c>
      <c r="C176" s="23">
        <v>4.2</v>
      </c>
      <c r="D176" s="24">
        <v>4927</v>
      </c>
      <c r="E176" s="21">
        <v>4878</v>
      </c>
      <c r="G176" s="29">
        <f>ROUND(PRODUCT(E176,$F$3),0)</f>
        <v>5073</v>
      </c>
      <c r="H176" s="32">
        <f>ROUND(G176*1.05,0)</f>
        <v>5327</v>
      </c>
      <c r="I176" s="34">
        <f t="shared" si="153"/>
        <v>5327</v>
      </c>
      <c r="J176" s="35">
        <f t="shared" si="154"/>
        <v>5540</v>
      </c>
      <c r="K176" s="37">
        <f t="shared" si="155"/>
        <v>5983</v>
      </c>
      <c r="M176" s="43">
        <f>K176</f>
        <v>5983</v>
      </c>
      <c r="N176" s="59">
        <f>L176+ROUND(M176*1.05,0)</f>
        <v>6282</v>
      </c>
      <c r="O176" s="37">
        <f>ROUND(N176*1.03,0)</f>
        <v>6470</v>
      </c>
      <c r="P176" s="37">
        <f>O176</f>
        <v>6470</v>
      </c>
      <c r="Q176" s="37">
        <f>P176</f>
        <v>6470</v>
      </c>
      <c r="R176" s="37">
        <f>ROUND(Q176*1.07,0)</f>
        <v>6923</v>
      </c>
      <c r="S176" s="60">
        <f t="shared" si="159"/>
        <v>7477</v>
      </c>
      <c r="T176" s="37">
        <f>ROUND(S176*1.06,0)</f>
        <v>7926</v>
      </c>
      <c r="U176" s="37">
        <f>ROUND(T176*1.0315,0)</f>
        <v>8176</v>
      </c>
      <c r="V176" s="37">
        <f>ROUND(U176*1.04,0)</f>
        <v>8503</v>
      </c>
      <c r="W176" s="60">
        <f t="shared" si="160"/>
        <v>8928</v>
      </c>
      <c r="X176" s="60">
        <v>18049</v>
      </c>
      <c r="Y176" s="60">
        <v>18049</v>
      </c>
      <c r="Z176" s="60">
        <f>ROUND(Y176*0.8,0)</f>
        <v>14439</v>
      </c>
      <c r="AA176" s="37">
        <v>22682</v>
      </c>
    </row>
    <row r="177" spans="1:28" ht="15.75" thickBot="1">
      <c r="A177" s="22" t="s">
        <v>155</v>
      </c>
      <c r="B177" s="23">
        <v>0.88</v>
      </c>
      <c r="C177" s="23">
        <v>2.1120000000000001</v>
      </c>
      <c r="D177" s="24">
        <v>4927</v>
      </c>
      <c r="E177" s="21">
        <v>4878</v>
      </c>
      <c r="G177" s="29">
        <f t="shared" si="152"/>
        <v>5073</v>
      </c>
      <c r="H177" s="32">
        <f>ROUND(G177*1.05,0)</f>
        <v>5327</v>
      </c>
      <c r="I177" s="34">
        <f t="shared" si="153"/>
        <v>5327</v>
      </c>
      <c r="J177" s="35">
        <f t="shared" si="154"/>
        <v>5540</v>
      </c>
      <c r="K177" s="37">
        <f t="shared" si="155"/>
        <v>5983</v>
      </c>
      <c r="M177" s="43">
        <f>K177</f>
        <v>5983</v>
      </c>
      <c r="N177" s="59">
        <f t="shared" si="156"/>
        <v>6282</v>
      </c>
      <c r="O177" s="37">
        <f>ROUND(N177*1.03,0)</f>
        <v>6470</v>
      </c>
      <c r="P177" s="37">
        <f t="shared" si="157"/>
        <v>6470</v>
      </c>
      <c r="Q177" s="37">
        <f t="shared" si="157"/>
        <v>6470</v>
      </c>
      <c r="R177" s="37">
        <f t="shared" si="158"/>
        <v>6923</v>
      </c>
      <c r="S177" s="60">
        <f t="shared" si="159"/>
        <v>7477</v>
      </c>
      <c r="T177" s="37">
        <f>ROUND(S177*1.06,0)</f>
        <v>7926</v>
      </c>
      <c r="U177" s="37">
        <f>ROUND(T177*1.0315,0)</f>
        <v>8176</v>
      </c>
      <c r="V177" s="37">
        <f>ROUND(U177*1.04,0)</f>
        <v>8503</v>
      </c>
      <c r="W177" s="60">
        <f t="shared" si="160"/>
        <v>8928</v>
      </c>
      <c r="X177" s="60">
        <f>ROUND(W177*1.07,0)</f>
        <v>9553</v>
      </c>
      <c r="Y177" s="60">
        <f t="shared" ref="Y177:Y190" si="161">ROUND(X177*0.95,0)</f>
        <v>9075</v>
      </c>
      <c r="Z177" s="60">
        <f>ROUND(Y177*0.8,0)</f>
        <v>7260</v>
      </c>
      <c r="AA177" s="37">
        <v>8911</v>
      </c>
    </row>
    <row r="178" spans="1:28" ht="15.75" thickBot="1">
      <c r="A178" s="141" t="s">
        <v>20</v>
      </c>
      <c r="B178" s="142"/>
      <c r="C178" s="142"/>
      <c r="D178" s="143"/>
      <c r="H178" s="29"/>
      <c r="I178" s="34"/>
      <c r="K178" s="37"/>
      <c r="M178" s="51"/>
      <c r="N178" s="51"/>
      <c r="O178" s="37"/>
      <c r="P178" s="37"/>
      <c r="Q178" s="37"/>
      <c r="R178" s="37"/>
      <c r="S178" s="60"/>
      <c r="T178" s="37"/>
      <c r="U178" s="37"/>
      <c r="V178" s="37"/>
      <c r="W178" s="60"/>
      <c r="X178" s="60"/>
      <c r="Y178" s="60"/>
      <c r="Z178" s="60"/>
      <c r="AA178" s="37"/>
    </row>
    <row r="179" spans="1:28" ht="15">
      <c r="A179" s="22" t="s">
        <v>156</v>
      </c>
      <c r="B179" s="23">
        <v>0.1</v>
      </c>
      <c r="C179" s="23">
        <v>0.24</v>
      </c>
      <c r="D179" s="24">
        <v>1476</v>
      </c>
      <c r="E179" s="21" t="e">
        <f>ROUND(PRODUCT(D179,#REF!),0)</f>
        <v>#REF!</v>
      </c>
      <c r="G179" s="29" t="e">
        <f t="shared" si="152"/>
        <v>#REF!</v>
      </c>
      <c r="H179" s="32" t="e">
        <f>ROUND(G179*1.05,0)</f>
        <v>#REF!</v>
      </c>
      <c r="I179" s="34" t="e">
        <f t="shared" si="153"/>
        <v>#REF!</v>
      </c>
      <c r="J179" s="35" t="e">
        <f t="shared" si="154"/>
        <v>#REF!</v>
      </c>
      <c r="K179" s="37" t="e">
        <f>ROUND(J179*1.09,0)</f>
        <v>#REF!</v>
      </c>
      <c r="M179" s="45" t="e">
        <f>K179</f>
        <v>#REF!</v>
      </c>
      <c r="N179" s="54" t="e">
        <f t="shared" si="156"/>
        <v>#REF!</v>
      </c>
      <c r="O179" s="37" t="e">
        <f>ROUND(N179*1.03,0)</f>
        <v>#REF!</v>
      </c>
      <c r="P179" s="37" t="e">
        <f t="shared" si="157"/>
        <v>#REF!</v>
      </c>
      <c r="Q179" s="37" t="e">
        <f t="shared" si="157"/>
        <v>#REF!</v>
      </c>
      <c r="R179" s="37" t="e">
        <f t="shared" si="158"/>
        <v>#REF!</v>
      </c>
      <c r="S179" s="60" t="e">
        <f t="shared" si="159"/>
        <v>#REF!</v>
      </c>
      <c r="T179" s="37" t="e">
        <f t="shared" ref="T179:T186" si="162">ROUND(S179*1.06,0)</f>
        <v>#REF!</v>
      </c>
      <c r="U179" s="37" t="e">
        <f>ROUND(T179*1.027,0)</f>
        <v>#REF!</v>
      </c>
      <c r="V179" s="37" t="e">
        <f>ROUND(U179*1.04,0)</f>
        <v>#REF!</v>
      </c>
      <c r="W179" s="60" t="e">
        <f t="shared" si="160"/>
        <v>#REF!</v>
      </c>
      <c r="X179" s="60" t="e">
        <f>ROUND(W179*1.07,0)</f>
        <v>#REF!</v>
      </c>
      <c r="Y179" s="60" t="e">
        <f t="shared" si="161"/>
        <v>#REF!</v>
      </c>
      <c r="Z179" s="60" t="e">
        <f>ROUND(Y179*0.9,0)</f>
        <v>#REF!</v>
      </c>
      <c r="AA179" s="37">
        <v>3439</v>
      </c>
    </row>
    <row r="180" spans="1:28" ht="15">
      <c r="A180" s="22" t="s">
        <v>157</v>
      </c>
      <c r="B180" s="23">
        <v>0.13</v>
      </c>
      <c r="C180" s="23">
        <v>0.32</v>
      </c>
      <c r="D180" s="24">
        <v>1919</v>
      </c>
      <c r="E180" s="21" t="e">
        <f>ROUND(PRODUCT(D180,#REF!),0)</f>
        <v>#REF!</v>
      </c>
      <c r="G180" s="29" t="e">
        <f t="shared" si="152"/>
        <v>#REF!</v>
      </c>
      <c r="H180" s="32" t="e">
        <f>ROUND(G180*1.05,0)</f>
        <v>#REF!</v>
      </c>
      <c r="I180" s="34" t="e">
        <f t="shared" si="153"/>
        <v>#REF!</v>
      </c>
      <c r="J180" s="35" t="e">
        <f t="shared" si="154"/>
        <v>#REF!</v>
      </c>
      <c r="K180" s="37" t="e">
        <f>ROUND(J180*1.09,0)</f>
        <v>#REF!</v>
      </c>
      <c r="M180" s="46" t="e">
        <f>K180</f>
        <v>#REF!</v>
      </c>
      <c r="N180" s="56" t="e">
        <f t="shared" si="156"/>
        <v>#REF!</v>
      </c>
      <c r="O180" s="37" t="e">
        <f>ROUND(N180*1.03,0)</f>
        <v>#REF!</v>
      </c>
      <c r="P180" s="37" t="e">
        <f t="shared" si="157"/>
        <v>#REF!</v>
      </c>
      <c r="Q180" s="37" t="e">
        <f t="shared" si="157"/>
        <v>#REF!</v>
      </c>
      <c r="R180" s="37" t="e">
        <f t="shared" si="158"/>
        <v>#REF!</v>
      </c>
      <c r="S180" s="60" t="e">
        <f t="shared" si="159"/>
        <v>#REF!</v>
      </c>
      <c r="T180" s="37" t="e">
        <f t="shared" si="162"/>
        <v>#REF!</v>
      </c>
      <c r="U180" s="37" t="e">
        <f>ROUND(T180*1.027,0)</f>
        <v>#REF!</v>
      </c>
      <c r="V180" s="37" t="e">
        <f>ROUND(U180*1.04,0)</f>
        <v>#REF!</v>
      </c>
      <c r="W180" s="60" t="e">
        <f t="shared" si="160"/>
        <v>#REF!</v>
      </c>
      <c r="X180" s="60" t="e">
        <f>ROUND(W180*1.07,0)</f>
        <v>#REF!</v>
      </c>
      <c r="Y180" s="60" t="e">
        <f t="shared" si="161"/>
        <v>#REF!</v>
      </c>
      <c r="Z180" s="60" t="e">
        <f>ROUND(Y180*0.9,0)</f>
        <v>#REF!</v>
      </c>
      <c r="AA180" s="37">
        <v>5504</v>
      </c>
    </row>
    <row r="181" spans="1:28" ht="15">
      <c r="A181" s="22" t="s">
        <v>158</v>
      </c>
      <c r="B181" s="23">
        <v>0.3</v>
      </c>
      <c r="C181" s="23">
        <v>0.72</v>
      </c>
      <c r="D181" s="24">
        <v>2537</v>
      </c>
      <c r="E181" s="21" t="e">
        <f>ROUND(PRODUCT(D181,#REF!),0)</f>
        <v>#REF!</v>
      </c>
      <c r="G181" s="29" t="e">
        <f t="shared" si="152"/>
        <v>#REF!</v>
      </c>
      <c r="H181" s="32" t="e">
        <f>ROUND(G181*1.05,0)</f>
        <v>#REF!</v>
      </c>
      <c r="I181" s="34" t="e">
        <f t="shared" si="153"/>
        <v>#REF!</v>
      </c>
      <c r="J181" s="35" t="e">
        <f t="shared" si="154"/>
        <v>#REF!</v>
      </c>
      <c r="K181" s="37" t="e">
        <f>ROUND(J181*1.09,0)</f>
        <v>#REF!</v>
      </c>
      <c r="M181" s="41" t="e">
        <f>K181</f>
        <v>#REF!</v>
      </c>
      <c r="N181" s="54" t="e">
        <f t="shared" si="156"/>
        <v>#REF!</v>
      </c>
      <c r="O181" s="37" t="e">
        <f>ROUND(N181*1.03,0)</f>
        <v>#REF!</v>
      </c>
      <c r="P181" s="37" t="e">
        <f t="shared" si="157"/>
        <v>#REF!</v>
      </c>
      <c r="Q181" s="37" t="e">
        <f t="shared" si="157"/>
        <v>#REF!</v>
      </c>
      <c r="R181" s="37" t="e">
        <f t="shared" si="158"/>
        <v>#REF!</v>
      </c>
      <c r="S181" s="60" t="e">
        <f t="shared" si="159"/>
        <v>#REF!</v>
      </c>
      <c r="T181" s="37" t="e">
        <f t="shared" si="162"/>
        <v>#REF!</v>
      </c>
      <c r="U181" s="37" t="e">
        <f>ROUND(T181*1.027,0)</f>
        <v>#REF!</v>
      </c>
      <c r="V181" s="37" t="e">
        <f>ROUND(U181*1.04,0)</f>
        <v>#REF!</v>
      </c>
      <c r="W181" s="60" t="e">
        <f t="shared" si="160"/>
        <v>#REF!</v>
      </c>
      <c r="X181" s="60" t="e">
        <f>ROUND(W181*1.07,0)</f>
        <v>#REF!</v>
      </c>
      <c r="Y181" s="60" t="e">
        <f t="shared" si="161"/>
        <v>#REF!</v>
      </c>
      <c r="Z181" s="60" t="e">
        <f>ROUND(Y181*0.9,0)</f>
        <v>#REF!</v>
      </c>
      <c r="AA181" s="37">
        <v>7435</v>
      </c>
    </row>
    <row r="182" spans="1:28" ht="15.75" thickBot="1">
      <c r="A182" s="22" t="s">
        <v>240</v>
      </c>
      <c r="B182" s="23">
        <v>0.45</v>
      </c>
      <c r="C182" s="23">
        <v>1.08</v>
      </c>
      <c r="D182" s="24">
        <v>2797</v>
      </c>
      <c r="E182" s="21" t="e">
        <f>ROUND(PRODUCT(D182,#REF!),0)</f>
        <v>#REF!</v>
      </c>
      <c r="G182" s="29" t="e">
        <f t="shared" si="152"/>
        <v>#REF!</v>
      </c>
      <c r="H182" s="32" t="e">
        <f>ROUND(G182*1.05,0)</f>
        <v>#REF!</v>
      </c>
      <c r="I182" s="34" t="e">
        <f t="shared" si="153"/>
        <v>#REF!</v>
      </c>
      <c r="J182" s="35" t="e">
        <f t="shared" si="154"/>
        <v>#REF!</v>
      </c>
      <c r="K182" s="37" t="e">
        <f>ROUND(J182*1.09,0)</f>
        <v>#REF!</v>
      </c>
      <c r="M182" s="47" t="e">
        <f>K182</f>
        <v>#REF!</v>
      </c>
      <c r="N182" s="57" t="e">
        <f t="shared" si="156"/>
        <v>#REF!</v>
      </c>
      <c r="O182" s="37" t="e">
        <f>ROUND(N182*1.03,0)</f>
        <v>#REF!</v>
      </c>
      <c r="P182" s="37" t="e">
        <f t="shared" si="157"/>
        <v>#REF!</v>
      </c>
      <c r="Q182" s="37" t="e">
        <f t="shared" si="157"/>
        <v>#REF!</v>
      </c>
      <c r="R182" s="37" t="e">
        <f t="shared" si="158"/>
        <v>#REF!</v>
      </c>
      <c r="S182" s="60" t="e">
        <f t="shared" si="159"/>
        <v>#REF!</v>
      </c>
      <c r="T182" s="37" t="e">
        <f t="shared" si="162"/>
        <v>#REF!</v>
      </c>
      <c r="U182" s="37" t="e">
        <f>ROUND(T182*1.027,0)</f>
        <v>#REF!</v>
      </c>
      <c r="V182" s="37" t="e">
        <f>ROUND(U182*1.04,0)</f>
        <v>#REF!</v>
      </c>
      <c r="W182" s="60" t="e">
        <f t="shared" si="160"/>
        <v>#REF!</v>
      </c>
      <c r="X182" s="60" t="e">
        <f>ROUND(W182*1.07,0)</f>
        <v>#REF!</v>
      </c>
      <c r="Y182" s="60" t="e">
        <f t="shared" si="161"/>
        <v>#REF!</v>
      </c>
      <c r="Z182" s="60" t="e">
        <f>ROUND(Y182*0.9,0)</f>
        <v>#REF!</v>
      </c>
      <c r="AA182" s="37">
        <v>8596</v>
      </c>
    </row>
    <row r="183" spans="1:28" ht="15.75" thickBot="1">
      <c r="A183" s="22" t="s">
        <v>239</v>
      </c>
      <c r="B183" s="23">
        <v>0.45</v>
      </c>
      <c r="C183" s="23">
        <v>1.08</v>
      </c>
      <c r="D183" s="24">
        <v>2797</v>
      </c>
      <c r="E183" s="21" t="e">
        <f>ROUND(PRODUCT(D183,#REF!),0)</f>
        <v>#REF!</v>
      </c>
      <c r="G183" s="29" t="e">
        <f>ROUND(PRODUCT(E183,$F$3),0)</f>
        <v>#REF!</v>
      </c>
      <c r="H183" s="32" t="e">
        <f>ROUND(G183*1.05,0)</f>
        <v>#REF!</v>
      </c>
      <c r="I183" s="34" t="e">
        <f t="shared" si="153"/>
        <v>#REF!</v>
      </c>
      <c r="J183" s="35" t="e">
        <f t="shared" si="154"/>
        <v>#REF!</v>
      </c>
      <c r="K183" s="37" t="e">
        <f>ROUND(J183*1.09,0)</f>
        <v>#REF!</v>
      </c>
      <c r="M183" s="47" t="e">
        <f>K183</f>
        <v>#REF!</v>
      </c>
      <c r="N183" s="57" t="e">
        <f>L183+ROUND(M183*1.05,0)</f>
        <v>#REF!</v>
      </c>
      <c r="O183" s="37" t="e">
        <f>ROUND(N183*1.03,0)</f>
        <v>#REF!</v>
      </c>
      <c r="P183" s="37" t="e">
        <f t="shared" si="157"/>
        <v>#REF!</v>
      </c>
      <c r="Q183" s="37" t="e">
        <f t="shared" si="157"/>
        <v>#REF!</v>
      </c>
      <c r="R183" s="37" t="e">
        <f t="shared" si="158"/>
        <v>#REF!</v>
      </c>
      <c r="S183" s="60" t="e">
        <f t="shared" si="159"/>
        <v>#REF!</v>
      </c>
      <c r="T183" s="37" t="e">
        <f t="shared" si="162"/>
        <v>#REF!</v>
      </c>
      <c r="U183" s="37" t="e">
        <f>ROUND(T183*1.027,0)</f>
        <v>#REF!</v>
      </c>
      <c r="V183" s="37" t="e">
        <f>ROUND(U183*1.04,0)</f>
        <v>#REF!</v>
      </c>
      <c r="W183" s="60" t="e">
        <f t="shared" si="160"/>
        <v>#REF!</v>
      </c>
      <c r="X183" s="60" t="e">
        <f>ROUND(W183*1.07,0)</f>
        <v>#REF!</v>
      </c>
      <c r="Y183" s="60" t="e">
        <f t="shared" si="161"/>
        <v>#REF!</v>
      </c>
      <c r="Z183" s="60" t="e">
        <f>ROUND(Y183*0.9,0)</f>
        <v>#REF!</v>
      </c>
      <c r="AA183" s="37">
        <v>9025</v>
      </c>
    </row>
    <row r="184" spans="1:28" ht="15">
      <c r="A184" s="68"/>
      <c r="B184" s="69"/>
      <c r="C184" s="69"/>
      <c r="D184" s="70"/>
      <c r="H184" s="32"/>
      <c r="I184" s="34"/>
      <c r="K184" s="37"/>
      <c r="M184" s="50"/>
      <c r="N184" s="50"/>
      <c r="O184" s="37"/>
      <c r="P184" s="37"/>
      <c r="Q184" s="37"/>
      <c r="R184" s="37"/>
      <c r="S184" s="60"/>
      <c r="T184" s="37"/>
      <c r="U184" s="37"/>
      <c r="V184" s="37"/>
      <c r="W184" s="60"/>
      <c r="X184" s="60"/>
      <c r="Y184" s="60"/>
      <c r="Z184" s="60"/>
      <c r="AA184" s="37"/>
    </row>
    <row r="185" spans="1:28" ht="15">
      <c r="A185" s="141" t="s">
        <v>21</v>
      </c>
      <c r="B185" s="142"/>
      <c r="C185" s="142"/>
      <c r="D185" s="143"/>
      <c r="H185" s="29"/>
      <c r="I185" s="34"/>
      <c r="K185" s="37"/>
      <c r="M185" s="50"/>
      <c r="N185" s="50"/>
      <c r="O185" s="37"/>
      <c r="P185" s="37"/>
      <c r="Q185" s="37"/>
      <c r="R185" s="37"/>
      <c r="S185" s="60"/>
      <c r="T185" s="37"/>
      <c r="U185" s="37"/>
      <c r="V185" s="37"/>
      <c r="W185" s="60"/>
      <c r="X185" s="60"/>
      <c r="Y185" s="60"/>
      <c r="Z185" s="60"/>
      <c r="AA185" s="37"/>
    </row>
    <row r="186" spans="1:28" ht="15">
      <c r="A186" s="120" t="s">
        <v>159</v>
      </c>
      <c r="B186" s="121">
        <v>8.0000000000000002E-3</v>
      </c>
      <c r="C186" s="121">
        <v>0.02</v>
      </c>
      <c r="D186" s="122">
        <v>43</v>
      </c>
      <c r="E186" s="84" t="e">
        <f>ROUND(PRODUCT(D186,#REF!),0)</f>
        <v>#REF!</v>
      </c>
      <c r="G186" s="30" t="e">
        <f t="shared" si="152"/>
        <v>#REF!</v>
      </c>
      <c r="H186" s="32" t="e">
        <f>ROUND(G186*1.05,0)</f>
        <v>#REF!</v>
      </c>
      <c r="I186" s="34" t="e">
        <f t="shared" si="153"/>
        <v>#REF!</v>
      </c>
      <c r="J186" s="34" t="e">
        <f t="shared" si="154"/>
        <v>#REF!</v>
      </c>
      <c r="K186" s="85" t="e">
        <f>ROUND(J186*1.1,0)</f>
        <v>#REF!</v>
      </c>
      <c r="M186" s="41" t="e">
        <f>K186</f>
        <v>#REF!</v>
      </c>
      <c r="N186" s="54" t="e">
        <f t="shared" si="156"/>
        <v>#REF!</v>
      </c>
      <c r="O186" s="85" t="e">
        <f>ROUND(N186*1.03,0)</f>
        <v>#REF!</v>
      </c>
      <c r="P186" s="85" t="e">
        <f t="shared" si="157"/>
        <v>#REF!</v>
      </c>
      <c r="Q186" s="85" t="e">
        <f t="shared" si="157"/>
        <v>#REF!</v>
      </c>
      <c r="R186" s="85" t="e">
        <f t="shared" si="158"/>
        <v>#REF!</v>
      </c>
      <c r="S186" s="86" t="e">
        <f t="shared" si="159"/>
        <v>#REF!</v>
      </c>
      <c r="T186" s="85" t="e">
        <f t="shared" si="162"/>
        <v>#REF!</v>
      </c>
      <c r="U186" s="85" t="e">
        <f>ROUND(T186*1.041,0)</f>
        <v>#REF!</v>
      </c>
      <c r="V186" s="85" t="e">
        <f>ROUND(U186*1.04,0)</f>
        <v>#REF!</v>
      </c>
      <c r="W186" s="86" t="e">
        <f t="shared" si="160"/>
        <v>#REF!</v>
      </c>
      <c r="X186" s="86" t="e">
        <f>ROUND(W186*1.07,0)</f>
        <v>#REF!</v>
      </c>
      <c r="Y186" s="86" t="e">
        <f t="shared" si="161"/>
        <v>#REF!</v>
      </c>
      <c r="Z186" s="86" t="e">
        <f>ROUND(Y186*0.9,0)</f>
        <v>#REF!</v>
      </c>
      <c r="AA186" s="85">
        <v>119</v>
      </c>
    </row>
    <row r="187" spans="1:28" s="119" customFormat="1" ht="15">
      <c r="A187" s="29" t="s">
        <v>259</v>
      </c>
      <c r="B187" s="23"/>
      <c r="C187" s="22">
        <v>0.03</v>
      </c>
      <c r="D187" s="72"/>
      <c r="E187" s="21"/>
      <c r="F187" s="29"/>
      <c r="G187" s="29"/>
      <c r="H187" s="29"/>
      <c r="I187" s="29"/>
      <c r="J187" s="29"/>
      <c r="K187" s="37"/>
      <c r="L187" s="29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>
        <v>208</v>
      </c>
      <c r="AB187" s="114"/>
    </row>
    <row r="188" spans="1:28" ht="15">
      <c r="A188" s="149" t="s">
        <v>22</v>
      </c>
      <c r="B188" s="150"/>
      <c r="C188" s="150"/>
      <c r="D188" s="151"/>
      <c r="E188" s="127"/>
      <c r="G188" s="32"/>
      <c r="H188" s="32"/>
      <c r="I188" s="33"/>
      <c r="J188" s="33"/>
      <c r="K188" s="128"/>
      <c r="M188" s="50"/>
      <c r="N188" s="50"/>
      <c r="O188" s="128"/>
      <c r="P188" s="128"/>
      <c r="Q188" s="128"/>
      <c r="R188" s="128"/>
      <c r="S188" s="129"/>
      <c r="T188" s="128"/>
      <c r="U188" s="128"/>
      <c r="V188" s="128"/>
      <c r="W188" s="129"/>
      <c r="X188" s="129"/>
      <c r="Y188" s="129"/>
      <c r="Z188" s="129"/>
      <c r="AA188" s="71"/>
    </row>
    <row r="189" spans="1:28" ht="15">
      <c r="A189" s="22" t="s">
        <v>160</v>
      </c>
      <c r="B189" s="23">
        <v>4.1000000000000002E-2</v>
      </c>
      <c r="C189" s="23">
        <v>0.1</v>
      </c>
      <c r="D189" s="72">
        <v>190</v>
      </c>
      <c r="E189" s="21" t="e">
        <f>ROUND(PRODUCT(D189,#REF!),0)</f>
        <v>#REF!</v>
      </c>
      <c r="F189" s="29"/>
      <c r="G189" s="29" t="e">
        <f t="shared" si="152"/>
        <v>#REF!</v>
      </c>
      <c r="H189" s="29" t="e">
        <f>ROUND(G189*1.05,0)</f>
        <v>#REF!</v>
      </c>
      <c r="I189" s="29" t="e">
        <f t="shared" si="153"/>
        <v>#REF!</v>
      </c>
      <c r="J189" s="29" t="e">
        <f t="shared" si="154"/>
        <v>#REF!</v>
      </c>
      <c r="K189" s="37" t="e">
        <f>ROUND(J189*1.1,0)</f>
        <v>#REF!</v>
      </c>
      <c r="L189" s="29"/>
      <c r="M189" s="37" t="e">
        <f>K189</f>
        <v>#REF!</v>
      </c>
      <c r="N189" s="37" t="e">
        <f t="shared" si="156"/>
        <v>#REF!</v>
      </c>
      <c r="O189" s="37" t="e">
        <f>ROUND(N189*1.03,0)</f>
        <v>#REF!</v>
      </c>
      <c r="P189" s="37" t="e">
        <f t="shared" si="157"/>
        <v>#REF!</v>
      </c>
      <c r="Q189" s="37" t="e">
        <f t="shared" si="157"/>
        <v>#REF!</v>
      </c>
      <c r="R189" s="37" t="e">
        <f t="shared" si="158"/>
        <v>#REF!</v>
      </c>
      <c r="S189" s="37" t="e">
        <f t="shared" si="159"/>
        <v>#REF!</v>
      </c>
      <c r="T189" s="37" t="e">
        <f>ROUND(S189*1.08,0)</f>
        <v>#REF!</v>
      </c>
      <c r="U189" s="37" t="e">
        <f>ROUND(T189*1.07,0)</f>
        <v>#REF!</v>
      </c>
      <c r="V189" s="37" t="e">
        <f>ROUND(U189*1.04,0)</f>
        <v>#REF!</v>
      </c>
      <c r="W189" s="37" t="e">
        <f t="shared" si="160"/>
        <v>#REF!</v>
      </c>
      <c r="X189" s="37" t="e">
        <f>W189</f>
        <v>#REF!</v>
      </c>
      <c r="Y189" s="37" t="e">
        <f t="shared" si="161"/>
        <v>#REF!</v>
      </c>
      <c r="Z189" s="60" t="e">
        <f>ROUND(Y189*0.9,0)</f>
        <v>#REF!</v>
      </c>
      <c r="AA189" s="37">
        <v>532</v>
      </c>
    </row>
    <row r="190" spans="1:28" ht="15">
      <c r="A190" s="22" t="s">
        <v>161</v>
      </c>
      <c r="B190" s="23">
        <v>1.6E-2</v>
      </c>
      <c r="C190" s="23">
        <v>0.04</v>
      </c>
      <c r="D190" s="72">
        <v>119</v>
      </c>
      <c r="E190" s="21" t="e">
        <f>ROUND(PRODUCT(D190,#REF!),0)</f>
        <v>#REF!</v>
      </c>
      <c r="F190" s="29"/>
      <c r="G190" s="29" t="e">
        <f t="shared" si="152"/>
        <v>#REF!</v>
      </c>
      <c r="H190" s="29" t="e">
        <f>ROUND(G190*1.05,0)</f>
        <v>#REF!</v>
      </c>
      <c r="I190" s="29" t="e">
        <f t="shared" si="153"/>
        <v>#REF!</v>
      </c>
      <c r="J190" s="29" t="e">
        <f t="shared" si="154"/>
        <v>#REF!</v>
      </c>
      <c r="K190" s="37" t="e">
        <f>ROUND(J190*1.1,0)</f>
        <v>#REF!</v>
      </c>
      <c r="L190" s="29"/>
      <c r="M190" s="37" t="e">
        <f>K190</f>
        <v>#REF!</v>
      </c>
      <c r="N190" s="37" t="e">
        <f t="shared" si="156"/>
        <v>#REF!</v>
      </c>
      <c r="O190" s="37" t="e">
        <f>ROUND(N190*1.03,0)</f>
        <v>#REF!</v>
      </c>
      <c r="P190" s="37" t="e">
        <f t="shared" si="157"/>
        <v>#REF!</v>
      </c>
      <c r="Q190" s="37" t="e">
        <f t="shared" si="157"/>
        <v>#REF!</v>
      </c>
      <c r="R190" s="37" t="e">
        <f t="shared" si="158"/>
        <v>#REF!</v>
      </c>
      <c r="S190" s="37" t="e">
        <f t="shared" si="159"/>
        <v>#REF!</v>
      </c>
      <c r="T190" s="37" t="e">
        <f>ROUND(S190*1.08,0)</f>
        <v>#REF!</v>
      </c>
      <c r="U190" s="37" t="e">
        <f>ROUND(T190*1.07,0)</f>
        <v>#REF!</v>
      </c>
      <c r="V190" s="37" t="e">
        <f>ROUND(U190*1.04,0)</f>
        <v>#REF!</v>
      </c>
      <c r="W190" s="37" t="e">
        <f t="shared" si="160"/>
        <v>#REF!</v>
      </c>
      <c r="X190" s="37" t="e">
        <f>W190</f>
        <v>#REF!</v>
      </c>
      <c r="Y190" s="37" t="e">
        <f t="shared" si="161"/>
        <v>#REF!</v>
      </c>
      <c r="Z190" s="60" t="e">
        <f>ROUND(Y190*0.9,0)</f>
        <v>#REF!</v>
      </c>
      <c r="AA190" s="37">
        <v>332</v>
      </c>
    </row>
    <row r="191" spans="1:28" ht="15">
      <c r="A191" s="95"/>
      <c r="B191" s="97"/>
      <c r="C191" s="97"/>
      <c r="D191" s="98"/>
      <c r="E191" s="84"/>
      <c r="F191" s="93"/>
      <c r="G191" s="30"/>
      <c r="H191" s="30"/>
      <c r="I191" s="34"/>
      <c r="J191" s="34"/>
      <c r="K191" s="85"/>
      <c r="L191" s="93"/>
      <c r="M191" s="94"/>
      <c r="N191" s="94"/>
      <c r="O191" s="85"/>
      <c r="P191" s="85"/>
      <c r="Q191" s="85"/>
      <c r="R191" s="85"/>
      <c r="S191" s="86"/>
      <c r="T191" s="85"/>
      <c r="U191" s="85"/>
      <c r="V191" s="85"/>
      <c r="W191" s="86"/>
      <c r="X191" s="86"/>
      <c r="Y191" s="86"/>
      <c r="Z191" s="86"/>
      <c r="AA191" s="37"/>
    </row>
    <row r="192" spans="1:28" ht="15.75" thickBot="1">
      <c r="A192" s="141" t="s">
        <v>162</v>
      </c>
      <c r="B192" s="147"/>
      <c r="C192" s="147"/>
      <c r="D192" s="148"/>
      <c r="H192" s="29"/>
      <c r="I192" s="34"/>
      <c r="K192" s="37"/>
      <c r="M192" s="31"/>
      <c r="N192" s="50"/>
      <c r="O192" s="37"/>
      <c r="P192" s="37"/>
      <c r="Q192" s="37"/>
      <c r="R192" s="37"/>
      <c r="S192" s="60"/>
      <c r="T192" s="37"/>
      <c r="U192" s="37"/>
      <c r="V192" s="37"/>
      <c r="W192" s="60"/>
      <c r="X192" s="60"/>
      <c r="Y192" s="60"/>
      <c r="Z192" s="60"/>
      <c r="AA192" s="37"/>
    </row>
    <row r="193" spans="1:27" ht="15">
      <c r="A193" s="22" t="s">
        <v>206</v>
      </c>
      <c r="B193" s="23">
        <v>8.9499999999999993</v>
      </c>
      <c r="C193" s="23">
        <v>21.5</v>
      </c>
      <c r="D193" s="24">
        <v>53079</v>
      </c>
      <c r="E193" s="21" t="e">
        <f>ROUND(PRODUCT(D193,#REF!),0)</f>
        <v>#REF!</v>
      </c>
      <c r="G193" s="29" t="e">
        <f t="shared" si="152"/>
        <v>#REF!</v>
      </c>
      <c r="H193" s="32" t="e">
        <f>ROUND(G193*1.05,0)</f>
        <v>#REF!</v>
      </c>
      <c r="I193" s="34" t="e">
        <f t="shared" si="153"/>
        <v>#REF!</v>
      </c>
      <c r="J193" s="35">
        <v>66308</v>
      </c>
      <c r="K193" s="37">
        <f>ROUND(J193*1.1,0)</f>
        <v>72939</v>
      </c>
      <c r="M193" s="49">
        <f t="shared" ref="M193:M197" si="163">K193</f>
        <v>72939</v>
      </c>
      <c r="N193" s="53">
        <f t="shared" si="156"/>
        <v>76586</v>
      </c>
      <c r="O193" s="37">
        <f>ROUND(N193*1.03,0)</f>
        <v>78884</v>
      </c>
      <c r="P193" s="37">
        <f t="shared" si="157"/>
        <v>78884</v>
      </c>
      <c r="Q193" s="37">
        <f t="shared" si="157"/>
        <v>78884</v>
      </c>
      <c r="R193" s="37">
        <f t="shared" si="158"/>
        <v>84406</v>
      </c>
      <c r="S193" s="60">
        <f t="shared" si="159"/>
        <v>91158</v>
      </c>
      <c r="T193" s="37">
        <f>ROUND(S193*1.06,0)</f>
        <v>96627</v>
      </c>
      <c r="U193" s="37">
        <f>ROUND(T193*1.023,0)</f>
        <v>98849</v>
      </c>
      <c r="V193" s="37">
        <f t="shared" ref="V193:V197" si="164">ROUND(U193*1.04,0)</f>
        <v>102803</v>
      </c>
      <c r="W193" s="60">
        <f t="shared" si="160"/>
        <v>107943</v>
      </c>
      <c r="X193" s="60">
        <f>ROUND(W193*1.1,0)</f>
        <v>118737</v>
      </c>
      <c r="Y193" s="60">
        <v>118737</v>
      </c>
      <c r="Z193" s="60">
        <f>ROUND(Y193*0.85,0)</f>
        <v>100926</v>
      </c>
      <c r="AA193" s="37">
        <v>184800</v>
      </c>
    </row>
    <row r="194" spans="1:27" ht="15">
      <c r="A194" s="22" t="s">
        <v>205</v>
      </c>
      <c r="B194" s="23">
        <v>11.25</v>
      </c>
      <c r="C194" s="23">
        <v>27</v>
      </c>
      <c r="D194" s="24">
        <v>65683</v>
      </c>
      <c r="E194" s="21" t="e">
        <f>ROUND(PRODUCT(D194,#REF!),0)</f>
        <v>#REF!</v>
      </c>
      <c r="G194" s="29" t="e">
        <f t="shared" si="152"/>
        <v>#REF!</v>
      </c>
      <c r="H194" s="32" t="e">
        <f>ROUND(G194*1.05,0)</f>
        <v>#REF!</v>
      </c>
      <c r="I194" s="34" t="e">
        <f t="shared" si="153"/>
        <v>#REF!</v>
      </c>
      <c r="J194" s="35">
        <v>82054</v>
      </c>
      <c r="K194" s="37">
        <f>ROUND(J194*1.1,0)</f>
        <v>90259</v>
      </c>
      <c r="M194" s="41">
        <f t="shared" si="163"/>
        <v>90259</v>
      </c>
      <c r="N194" s="58">
        <f t="shared" si="156"/>
        <v>94772</v>
      </c>
      <c r="O194" s="37">
        <f>ROUND(N194*1.03,0)</f>
        <v>97615</v>
      </c>
      <c r="P194" s="37">
        <f t="shared" si="157"/>
        <v>97615</v>
      </c>
      <c r="Q194" s="37">
        <f t="shared" si="157"/>
        <v>97615</v>
      </c>
      <c r="R194" s="37">
        <f t="shared" si="158"/>
        <v>104448</v>
      </c>
      <c r="S194" s="60">
        <f t="shared" si="159"/>
        <v>112804</v>
      </c>
      <c r="T194" s="37">
        <f>ROUND(S194*1.06,0)</f>
        <v>119572</v>
      </c>
      <c r="U194" s="37">
        <f>ROUND(T194*1.023,0)</f>
        <v>122322</v>
      </c>
      <c r="V194" s="37">
        <f t="shared" si="164"/>
        <v>127215</v>
      </c>
      <c r="W194" s="60">
        <f t="shared" si="160"/>
        <v>133576</v>
      </c>
      <c r="X194" s="60">
        <f>ROUND(W194*1.1,0)</f>
        <v>146934</v>
      </c>
      <c r="Y194" s="60">
        <v>146934</v>
      </c>
      <c r="Z194" s="60">
        <f>ROUND(Y194*0.85,0)</f>
        <v>124894</v>
      </c>
      <c r="AA194" s="37">
        <v>225750</v>
      </c>
    </row>
    <row r="195" spans="1:27" ht="15">
      <c r="A195" s="22" t="s">
        <v>207</v>
      </c>
      <c r="B195" s="23">
        <v>11.08</v>
      </c>
      <c r="C195" s="23">
        <v>26.6</v>
      </c>
      <c r="D195" s="24">
        <v>68965</v>
      </c>
      <c r="E195" s="21" t="e">
        <f>ROUND(PRODUCT(D195,#REF!),0)</f>
        <v>#REF!</v>
      </c>
      <c r="G195" s="29" t="e">
        <f t="shared" si="152"/>
        <v>#REF!</v>
      </c>
      <c r="H195" s="32" t="e">
        <f>ROUND(G195*1.05,0)</f>
        <v>#REF!</v>
      </c>
      <c r="I195" s="34" t="e">
        <f t="shared" si="153"/>
        <v>#REF!</v>
      </c>
      <c r="J195" s="35">
        <v>86155</v>
      </c>
      <c r="K195" s="37">
        <f>ROUND(J195*1.1,0)</f>
        <v>94771</v>
      </c>
      <c r="M195" s="46">
        <f t="shared" si="163"/>
        <v>94771</v>
      </c>
      <c r="N195" s="56">
        <f t="shared" si="156"/>
        <v>99510</v>
      </c>
      <c r="O195" s="37">
        <f>ROUND(N195*1.03,0)</f>
        <v>102495</v>
      </c>
      <c r="P195" s="37">
        <f t="shared" si="157"/>
        <v>102495</v>
      </c>
      <c r="Q195" s="37">
        <f t="shared" si="157"/>
        <v>102495</v>
      </c>
      <c r="R195" s="37">
        <f t="shared" si="158"/>
        <v>109670</v>
      </c>
      <c r="S195" s="60">
        <f t="shared" si="159"/>
        <v>118444</v>
      </c>
      <c r="T195" s="37">
        <f>ROUND(S195*1.06,0)</f>
        <v>125551</v>
      </c>
      <c r="U195" s="37">
        <f>ROUND(T195*1.023,0)</f>
        <v>128439</v>
      </c>
      <c r="V195" s="37">
        <f t="shared" si="164"/>
        <v>133577</v>
      </c>
      <c r="W195" s="60">
        <f t="shared" si="160"/>
        <v>140256</v>
      </c>
      <c r="X195" s="60">
        <f>ROUND(W195*1.1,0)</f>
        <v>154282</v>
      </c>
      <c r="Y195" s="60">
        <v>154285</v>
      </c>
      <c r="Z195" s="60">
        <f>ROUND(Y195*0.85,0)</f>
        <v>131142</v>
      </c>
      <c r="AA195" s="37">
        <v>237300</v>
      </c>
    </row>
    <row r="196" spans="1:27" ht="15">
      <c r="A196" s="22" t="s">
        <v>163</v>
      </c>
      <c r="B196" s="23">
        <v>7.34</v>
      </c>
      <c r="C196" s="23">
        <v>17.62</v>
      </c>
      <c r="D196" s="24">
        <v>43933</v>
      </c>
      <c r="E196" s="21" t="e">
        <f>ROUND(PRODUCT(D196,#REF!),0)</f>
        <v>#REF!</v>
      </c>
      <c r="G196" s="29" t="e">
        <f>ROUND(PRODUCT(E196,$F$3),0)</f>
        <v>#REF!</v>
      </c>
      <c r="H196" s="32" t="e">
        <f>ROUND(G196*1.05,0)</f>
        <v>#REF!</v>
      </c>
      <c r="I196" s="34" t="e">
        <f>ABS(H196)</f>
        <v>#REF!</v>
      </c>
      <c r="J196" s="35">
        <v>54883</v>
      </c>
      <c r="K196" s="37">
        <f>ROUND(J196*1.1,0)</f>
        <v>60371</v>
      </c>
      <c r="M196" s="46">
        <f t="shared" si="163"/>
        <v>60371</v>
      </c>
      <c r="N196" s="54">
        <f t="shared" si="156"/>
        <v>63390</v>
      </c>
      <c r="O196" s="37">
        <f>ROUND(N196*1.03,0)</f>
        <v>65292</v>
      </c>
      <c r="P196" s="37">
        <f t="shared" si="157"/>
        <v>65292</v>
      </c>
      <c r="Q196" s="37">
        <f t="shared" si="157"/>
        <v>65292</v>
      </c>
      <c r="R196" s="37">
        <f t="shared" si="158"/>
        <v>69862</v>
      </c>
      <c r="S196" s="60">
        <f t="shared" si="159"/>
        <v>75451</v>
      </c>
      <c r="T196" s="37">
        <f>ROUND(S196*1.06,0)</f>
        <v>79978</v>
      </c>
      <c r="U196" s="37">
        <f>ROUND(T196*1.02,0)</f>
        <v>81578</v>
      </c>
      <c r="V196" s="37">
        <f t="shared" si="164"/>
        <v>84841</v>
      </c>
      <c r="W196" s="60">
        <f t="shared" si="160"/>
        <v>89083</v>
      </c>
      <c r="X196" s="60">
        <f>ROUND(W196*1.07,0)</f>
        <v>95319</v>
      </c>
      <c r="Y196" s="60">
        <v>95319</v>
      </c>
      <c r="Z196" s="60">
        <f>ROUND(Y196*0.85,0)</f>
        <v>81021</v>
      </c>
      <c r="AA196" s="37">
        <v>140700</v>
      </c>
    </row>
    <row r="197" spans="1:27" ht="15">
      <c r="A197" s="22" t="s">
        <v>173</v>
      </c>
      <c r="B197" s="23"/>
      <c r="C197" s="23"/>
      <c r="D197" s="24">
        <v>6799</v>
      </c>
      <c r="E197" s="21" t="e">
        <f>ROUND(PRODUCT(D197,#REF!),0)</f>
        <v>#REF!</v>
      </c>
      <c r="F197" s="52"/>
      <c r="G197" s="29" t="e">
        <f>ROUND(PRODUCT(E197,$F$3),0)</f>
        <v>#REF!</v>
      </c>
      <c r="H197" s="38" t="e">
        <f>ROUND(G197*1.1,0)</f>
        <v>#REF!</v>
      </c>
      <c r="I197" s="35" t="e">
        <f>ABS(H197)</f>
        <v>#REF!</v>
      </c>
      <c r="J197" s="35">
        <v>11582</v>
      </c>
      <c r="K197" s="37">
        <v>11582</v>
      </c>
      <c r="L197" s="52"/>
      <c r="M197" s="46">
        <f t="shared" si="163"/>
        <v>11582</v>
      </c>
      <c r="N197" s="56">
        <v>11582</v>
      </c>
      <c r="O197" s="37">
        <f>ROUND(N197*1.05,0)</f>
        <v>12161</v>
      </c>
      <c r="P197" s="37">
        <f t="shared" si="157"/>
        <v>12161</v>
      </c>
      <c r="Q197" s="37">
        <f t="shared" si="157"/>
        <v>12161</v>
      </c>
      <c r="R197" s="37">
        <f>Q197</f>
        <v>12161</v>
      </c>
      <c r="S197" s="60">
        <f>ROUND(R197*1.1,0)</f>
        <v>13377</v>
      </c>
      <c r="T197" s="37">
        <v>15400</v>
      </c>
      <c r="U197" s="37">
        <v>15400</v>
      </c>
      <c r="V197" s="37">
        <f t="shared" si="164"/>
        <v>16016</v>
      </c>
      <c r="W197" s="60">
        <v>17000</v>
      </c>
      <c r="X197" s="60">
        <v>17000</v>
      </c>
      <c r="Y197" s="60">
        <v>20000</v>
      </c>
      <c r="Z197" s="110">
        <v>20000</v>
      </c>
      <c r="AA197" s="37">
        <v>36750</v>
      </c>
    </row>
    <row r="198" spans="1:27" ht="15">
      <c r="A198" s="144" t="s">
        <v>198</v>
      </c>
      <c r="B198" s="145"/>
      <c r="C198" s="145"/>
      <c r="D198" s="146"/>
      <c r="E198" s="28"/>
      <c r="F198" s="31"/>
      <c r="G198" s="31"/>
      <c r="H198" s="31"/>
      <c r="I198" s="31"/>
      <c r="J198" s="31"/>
      <c r="K198" s="50"/>
      <c r="M198" s="50"/>
      <c r="N198" s="50"/>
      <c r="O198" s="50"/>
      <c r="P198" s="50"/>
      <c r="Q198" s="50"/>
      <c r="R198" s="50"/>
      <c r="S198" s="50"/>
      <c r="T198" s="50"/>
      <c r="X198" s="50"/>
      <c r="Y198" s="50"/>
      <c r="Z198" s="34"/>
      <c r="AA198" s="37"/>
    </row>
    <row r="199" spans="1:27" ht="15">
      <c r="A199" s="22" t="s">
        <v>187</v>
      </c>
      <c r="B199" s="23"/>
      <c r="C199" s="23" t="s">
        <v>189</v>
      </c>
      <c r="D199" s="72"/>
      <c r="F199" s="29"/>
      <c r="H199" s="29"/>
      <c r="I199" s="29"/>
      <c r="J199" s="29"/>
      <c r="K199" s="37"/>
      <c r="L199" s="29"/>
      <c r="M199" s="37"/>
      <c r="N199" s="37"/>
      <c r="O199" s="37"/>
      <c r="P199" s="37"/>
      <c r="Q199" s="37"/>
      <c r="R199" s="37"/>
      <c r="S199" s="37"/>
      <c r="T199" s="37"/>
      <c r="U199" s="29"/>
      <c r="V199" s="29"/>
      <c r="W199" s="29"/>
      <c r="X199" s="37"/>
      <c r="Y199" s="37"/>
      <c r="AA199" s="37"/>
    </row>
    <row r="200" spans="1:27">
      <c r="A200" s="73" t="s">
        <v>188</v>
      </c>
      <c r="B200" s="74"/>
      <c r="C200" s="75" t="s">
        <v>190</v>
      </c>
      <c r="D200" s="67"/>
      <c r="E200" s="6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60"/>
      <c r="AA200" s="37">
        <v>130</v>
      </c>
    </row>
    <row r="201" spans="1:27">
      <c r="A201" s="111"/>
      <c r="B201" s="107"/>
      <c r="C201" s="108"/>
      <c r="D201" s="109"/>
      <c r="E201" s="67"/>
      <c r="F201" s="50"/>
      <c r="G201" s="37"/>
      <c r="H201" s="50"/>
      <c r="I201" s="50"/>
      <c r="J201" s="60"/>
      <c r="K201" s="37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60"/>
    </row>
    <row r="202" spans="1:27">
      <c r="A202" s="111"/>
      <c r="B202" s="107"/>
      <c r="C202" s="108"/>
      <c r="D202" s="109"/>
      <c r="E202" s="67"/>
      <c r="F202" s="50"/>
      <c r="G202" s="37"/>
      <c r="H202" s="50"/>
      <c r="I202" s="50"/>
      <c r="J202" s="60"/>
      <c r="K202" s="37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60"/>
    </row>
    <row r="203" spans="1:27">
      <c r="A203" s="111"/>
      <c r="B203" s="107"/>
      <c r="C203" s="108"/>
      <c r="D203" s="109"/>
      <c r="E203" s="67"/>
      <c r="F203" s="50"/>
      <c r="G203" s="37"/>
      <c r="H203" s="50"/>
      <c r="I203" s="50"/>
      <c r="J203" s="60"/>
      <c r="K203" s="37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60"/>
    </row>
    <row r="204" spans="1:27">
      <c r="A204" s="111"/>
      <c r="B204" s="107"/>
      <c r="C204" s="108"/>
      <c r="D204" s="109"/>
      <c r="E204" s="67"/>
      <c r="F204" s="50"/>
      <c r="G204" s="37"/>
      <c r="H204" s="50"/>
      <c r="I204" s="50"/>
      <c r="J204" s="60"/>
      <c r="K204" s="37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60"/>
    </row>
    <row r="205" spans="1:27">
      <c r="A205" s="111"/>
      <c r="B205" s="107"/>
      <c r="C205" s="108"/>
      <c r="D205" s="109"/>
      <c r="E205" s="67"/>
      <c r="F205" s="50"/>
      <c r="G205" s="37"/>
      <c r="H205" s="50"/>
      <c r="I205" s="50"/>
      <c r="J205" s="60"/>
      <c r="K205" s="37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60"/>
    </row>
    <row r="206" spans="1:27">
      <c r="A206" s="111"/>
      <c r="B206" s="107"/>
      <c r="C206" s="108"/>
      <c r="D206" s="109"/>
      <c r="E206" s="67"/>
      <c r="F206" s="50"/>
      <c r="G206" s="37"/>
      <c r="H206" s="50"/>
      <c r="I206" s="50"/>
      <c r="J206" s="60"/>
      <c r="K206" s="37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60"/>
    </row>
    <row r="207" spans="1:27">
      <c r="A207" s="111"/>
      <c r="B207" s="107"/>
      <c r="C207" s="108"/>
      <c r="D207" s="109"/>
      <c r="E207" s="67"/>
      <c r="F207" s="50"/>
      <c r="G207" s="37"/>
      <c r="H207" s="50"/>
      <c r="I207" s="50"/>
      <c r="J207" s="60"/>
      <c r="K207" s="37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60"/>
    </row>
    <row r="208" spans="1:27">
      <c r="A208" s="111"/>
      <c r="B208" s="107"/>
      <c r="C208" s="108"/>
      <c r="D208" s="109"/>
      <c r="E208" s="67"/>
      <c r="F208" s="50"/>
      <c r="G208" s="37"/>
      <c r="H208" s="50"/>
      <c r="I208" s="50"/>
      <c r="J208" s="60"/>
      <c r="K208" s="37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60"/>
    </row>
    <row r="209" spans="1:26">
      <c r="A209" s="111"/>
      <c r="B209" s="107"/>
      <c r="C209" s="108"/>
      <c r="D209" s="109"/>
      <c r="E209" s="67"/>
      <c r="F209" s="50"/>
      <c r="G209" s="37"/>
      <c r="H209" s="50"/>
      <c r="I209" s="50"/>
      <c r="J209" s="60"/>
      <c r="K209" s="37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60"/>
    </row>
    <row r="210" spans="1:26">
      <c r="A210" s="111"/>
      <c r="B210" s="107"/>
      <c r="C210" s="108"/>
      <c r="D210" s="109"/>
      <c r="E210" s="67"/>
      <c r="F210" s="50"/>
      <c r="G210" s="37"/>
      <c r="H210" s="50"/>
      <c r="I210" s="50"/>
      <c r="J210" s="60"/>
      <c r="K210" s="37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60"/>
    </row>
    <row r="211" spans="1:26">
      <c r="A211" s="111"/>
      <c r="B211" s="107"/>
      <c r="C211" s="108"/>
      <c r="D211" s="109"/>
      <c r="E211" s="67"/>
      <c r="F211" s="50"/>
      <c r="G211" s="37"/>
      <c r="H211" s="50"/>
      <c r="I211" s="50"/>
      <c r="J211" s="60"/>
      <c r="K211" s="37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60"/>
    </row>
    <row r="212" spans="1:26">
      <c r="A212" s="111"/>
      <c r="B212" s="107"/>
      <c r="C212" s="108"/>
      <c r="D212" s="109"/>
      <c r="E212" s="67"/>
      <c r="F212" s="50"/>
      <c r="G212" s="37"/>
      <c r="H212" s="50"/>
      <c r="I212" s="50"/>
      <c r="J212" s="60"/>
      <c r="K212" s="37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60"/>
    </row>
    <row r="213" spans="1:26">
      <c r="A213" s="111"/>
      <c r="B213" s="107"/>
      <c r="C213" s="108"/>
      <c r="D213" s="109"/>
      <c r="E213" s="67"/>
      <c r="F213" s="50"/>
      <c r="G213" s="37"/>
      <c r="H213" s="50"/>
      <c r="I213" s="50"/>
      <c r="J213" s="60"/>
      <c r="K213" s="37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60"/>
    </row>
    <row r="214" spans="1:26">
      <c r="A214" s="111"/>
      <c r="B214" s="107"/>
      <c r="C214" s="108"/>
      <c r="D214" s="109"/>
      <c r="E214" s="67"/>
      <c r="F214" s="50"/>
      <c r="G214" s="37"/>
      <c r="H214" s="50"/>
      <c r="I214" s="50"/>
      <c r="J214" s="60"/>
      <c r="K214" s="37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60"/>
    </row>
    <row r="215" spans="1:26">
      <c r="A215" s="111"/>
      <c r="B215" s="107"/>
      <c r="C215" s="108"/>
      <c r="D215" s="109"/>
      <c r="E215" s="67"/>
      <c r="F215" s="50"/>
      <c r="G215" s="37"/>
      <c r="H215" s="50"/>
      <c r="I215" s="50"/>
      <c r="J215" s="60"/>
      <c r="K215" s="37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60"/>
    </row>
    <row r="216" spans="1:26">
      <c r="A216" s="111"/>
      <c r="B216" s="107"/>
      <c r="C216" s="108"/>
      <c r="D216" s="109"/>
      <c r="E216" s="67"/>
      <c r="F216" s="50"/>
      <c r="G216" s="37"/>
      <c r="H216" s="50"/>
      <c r="I216" s="50"/>
      <c r="J216" s="60"/>
      <c r="K216" s="37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60"/>
    </row>
    <row r="217" spans="1:26">
      <c r="A217" s="111"/>
      <c r="B217" s="107"/>
      <c r="C217" s="108"/>
      <c r="D217" s="109"/>
      <c r="E217" s="67"/>
      <c r="F217" s="50"/>
      <c r="G217" s="37"/>
      <c r="H217" s="50"/>
      <c r="I217" s="50"/>
      <c r="J217" s="60"/>
      <c r="K217" s="37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60"/>
    </row>
    <row r="218" spans="1:26">
      <c r="A218" s="111"/>
      <c r="B218" s="107"/>
      <c r="C218" s="108"/>
      <c r="D218" s="109"/>
      <c r="E218" s="67"/>
      <c r="F218" s="50"/>
      <c r="G218" s="37"/>
      <c r="H218" s="50"/>
      <c r="I218" s="50"/>
      <c r="J218" s="60"/>
      <c r="K218" s="37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60"/>
    </row>
    <row r="219" spans="1:26">
      <c r="A219" s="111"/>
      <c r="B219" s="107"/>
      <c r="C219" s="108"/>
      <c r="D219" s="109"/>
      <c r="E219" s="67"/>
      <c r="F219" s="50"/>
      <c r="G219" s="37"/>
      <c r="H219" s="50"/>
      <c r="I219" s="50"/>
      <c r="J219" s="60"/>
      <c r="K219" s="37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60"/>
    </row>
    <row r="220" spans="1:26">
      <c r="A220" s="111"/>
      <c r="B220" s="107"/>
      <c r="C220" s="108"/>
      <c r="D220" s="109"/>
      <c r="E220" s="67"/>
      <c r="F220" s="50"/>
      <c r="G220" s="37"/>
      <c r="H220" s="50"/>
      <c r="I220" s="50"/>
      <c r="J220" s="60"/>
      <c r="K220" s="37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60"/>
    </row>
    <row r="221" spans="1:26">
      <c r="A221" s="111"/>
      <c r="B221" s="107"/>
      <c r="C221" s="108"/>
      <c r="D221" s="109"/>
      <c r="E221" s="67"/>
      <c r="F221" s="50"/>
      <c r="G221" s="37"/>
      <c r="H221" s="50"/>
      <c r="I221" s="50"/>
      <c r="J221" s="60"/>
      <c r="K221" s="37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60"/>
    </row>
    <row r="222" spans="1:26">
      <c r="A222" s="111"/>
      <c r="B222" s="107"/>
      <c r="C222" s="108"/>
      <c r="D222" s="109"/>
      <c r="E222" s="67"/>
      <c r="F222" s="50"/>
      <c r="G222" s="37"/>
      <c r="H222" s="50"/>
      <c r="I222" s="50"/>
      <c r="J222" s="60"/>
      <c r="K222" s="37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60"/>
    </row>
    <row r="223" spans="1:26">
      <c r="A223" s="111"/>
      <c r="B223" s="107"/>
      <c r="C223" s="108"/>
      <c r="D223" s="109"/>
      <c r="E223" s="67"/>
      <c r="F223" s="50"/>
      <c r="G223" s="37"/>
      <c r="H223" s="50"/>
      <c r="I223" s="50"/>
      <c r="J223" s="60"/>
      <c r="K223" s="37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60"/>
    </row>
    <row r="224" spans="1:26">
      <c r="A224" s="111"/>
      <c r="B224" s="107"/>
      <c r="C224" s="108"/>
      <c r="D224" s="109"/>
      <c r="E224" s="67"/>
      <c r="F224" s="50"/>
      <c r="G224" s="37"/>
      <c r="H224" s="50"/>
      <c r="I224" s="50"/>
      <c r="J224" s="60"/>
      <c r="K224" s="37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60"/>
    </row>
    <row r="225" spans="1:27">
      <c r="A225" s="111"/>
      <c r="B225" s="107"/>
      <c r="C225" s="108"/>
      <c r="D225" s="109"/>
      <c r="E225" s="67"/>
      <c r="F225" s="50"/>
      <c r="G225" s="37"/>
      <c r="H225" s="50"/>
      <c r="I225" s="50"/>
      <c r="J225" s="60"/>
      <c r="K225" s="37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60"/>
    </row>
    <row r="226" spans="1:27">
      <c r="A226" s="111"/>
      <c r="B226" s="107"/>
      <c r="C226" s="108"/>
      <c r="D226" s="109"/>
      <c r="E226" s="67"/>
      <c r="F226" s="50"/>
      <c r="G226" s="37"/>
      <c r="H226" s="50"/>
      <c r="I226" s="50"/>
      <c r="J226" s="60"/>
      <c r="K226" s="37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60"/>
    </row>
    <row r="227" spans="1:27">
      <c r="A227" s="111"/>
      <c r="B227" s="107"/>
      <c r="C227" s="108"/>
      <c r="D227" s="109"/>
      <c r="E227" s="67"/>
      <c r="F227" s="50"/>
      <c r="G227" s="37"/>
      <c r="H227" s="50"/>
      <c r="I227" s="50"/>
      <c r="J227" s="60"/>
      <c r="K227" s="37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60"/>
    </row>
    <row r="228" spans="1:27" ht="15">
      <c r="A228" s="141" t="s">
        <v>16</v>
      </c>
      <c r="B228" s="142"/>
      <c r="C228" s="142"/>
      <c r="D228" s="143"/>
      <c r="H228" s="29"/>
      <c r="I228" s="34"/>
      <c r="K228" s="37"/>
      <c r="M228" s="41"/>
      <c r="N228" s="54"/>
      <c r="O228" s="37"/>
      <c r="P228" s="37"/>
      <c r="Q228" s="37"/>
      <c r="R228" s="37"/>
      <c r="S228" s="60"/>
      <c r="T228" s="37"/>
      <c r="U228" s="37"/>
      <c r="V228" s="37"/>
      <c r="W228" s="60"/>
      <c r="X228" s="60"/>
      <c r="Y228" s="60"/>
      <c r="Z228" s="60"/>
    </row>
    <row r="229" spans="1:27" ht="15">
      <c r="A229" s="22" t="s">
        <v>119</v>
      </c>
      <c r="B229" s="23">
        <v>4.4999999999999998E-2</v>
      </c>
      <c r="C229" s="23">
        <v>0.11</v>
      </c>
      <c r="D229" s="24">
        <v>89</v>
      </c>
      <c r="E229" s="21" t="e">
        <f>ROUND(PRODUCT(D229,#REF!),0)</f>
        <v>#REF!</v>
      </c>
      <c r="G229" s="29" t="e">
        <f>ROUND(PRODUCT(E229,$F$3),0)</f>
        <v>#REF!</v>
      </c>
      <c r="H229" s="32" t="e">
        <f>ROUND(G229*1.1,0)</f>
        <v>#REF!</v>
      </c>
      <c r="I229" s="33" t="e">
        <f>ROUND(H229*1.05,0)</f>
        <v>#REF!</v>
      </c>
      <c r="J229" s="35" t="e">
        <f>ROUND(I229*1.04,0)</f>
        <v>#REF!</v>
      </c>
      <c r="K229" s="37" t="e">
        <f>ROUND(J229*1.1,0)</f>
        <v>#REF!</v>
      </c>
      <c r="M229" s="41" t="e">
        <f t="shared" ref="M229:M245" si="165">K229</f>
        <v>#REF!</v>
      </c>
      <c r="N229" s="54" t="e">
        <f t="shared" ref="N229:N245" si="166">L229+ROUND(M229*1.05,0)</f>
        <v>#REF!</v>
      </c>
      <c r="O229" s="37" t="e">
        <f>ROUND(N229*1.04,0)</f>
        <v>#REF!</v>
      </c>
      <c r="P229" s="37" t="e">
        <f>ROUND(O229*1.05,0)</f>
        <v>#REF!</v>
      </c>
      <c r="Q229" s="37" t="e">
        <f>ROUND(P229*1.05,0)</f>
        <v>#REF!</v>
      </c>
      <c r="R229" s="37" t="e">
        <f>ROUND(Q229*1.05,0)</f>
        <v>#REF!</v>
      </c>
      <c r="S229" s="60" t="e">
        <f t="shared" ref="S229:T245" si="167">ROUND(R229*1.08,0)</f>
        <v>#REF!</v>
      </c>
      <c r="T229" s="37" t="e">
        <f t="shared" si="167"/>
        <v>#REF!</v>
      </c>
      <c r="U229" s="37" t="e">
        <f>ROUND(T229*1.07,0)</f>
        <v>#REF!</v>
      </c>
      <c r="V229" s="37" t="e">
        <f t="shared" ref="V229:V245" si="168">ROUND(U229*1.04,0)</f>
        <v>#REF!</v>
      </c>
      <c r="W229" s="60" t="e">
        <f>ROUND(V229*1.1,0)</f>
        <v>#REF!</v>
      </c>
      <c r="X229" s="60" t="e">
        <f>W229</f>
        <v>#REF!</v>
      </c>
      <c r="Y229" s="60" t="e">
        <f t="shared" ref="Y229:Y245" si="169">ROUND(X229*0.95,0)</f>
        <v>#REF!</v>
      </c>
      <c r="Z229" s="60" t="e">
        <f>ROUND(Y229*0.9,0)</f>
        <v>#REF!</v>
      </c>
      <c r="AA229" s="37">
        <v>272</v>
      </c>
    </row>
    <row r="230" spans="1:27" ht="15">
      <c r="A230" s="22" t="s">
        <v>120</v>
      </c>
      <c r="B230" s="23">
        <v>0.09</v>
      </c>
      <c r="C230" s="23">
        <v>0.22</v>
      </c>
      <c r="D230" s="24">
        <v>178</v>
      </c>
      <c r="E230" s="21" t="e">
        <f>ROUND(PRODUCT(D230,#REF!),0)</f>
        <v>#REF!</v>
      </c>
      <c r="G230" s="29" t="e">
        <f>ROUND(PRODUCT(E230,$F$3),0)</f>
        <v>#REF!</v>
      </c>
      <c r="H230" s="32" t="e">
        <f t="shared" ref="H230:H245" si="170">ROUND(G230*1.1,0)</f>
        <v>#REF!</v>
      </c>
      <c r="I230" s="33" t="e">
        <f t="shared" ref="I230:I245" si="171">ROUND(H230*1.05,0)</f>
        <v>#REF!</v>
      </c>
      <c r="J230" s="35" t="e">
        <f>ROUND(I230*1.04,0)</f>
        <v>#REF!</v>
      </c>
      <c r="K230" s="37" t="e">
        <f>ROUND(J230*1.1,0)</f>
        <v>#REF!</v>
      </c>
      <c r="M230" s="41" t="e">
        <f t="shared" si="165"/>
        <v>#REF!</v>
      </c>
      <c r="N230" s="54" t="e">
        <f t="shared" si="166"/>
        <v>#REF!</v>
      </c>
      <c r="O230" s="37" t="e">
        <f t="shared" ref="O230:O245" si="172">ROUND(N230*1.04,0)</f>
        <v>#REF!</v>
      </c>
      <c r="P230" s="37" t="e">
        <f t="shared" ref="P230:R245" si="173">ROUND(O230*1.05,0)</f>
        <v>#REF!</v>
      </c>
      <c r="Q230" s="37" t="e">
        <f t="shared" si="173"/>
        <v>#REF!</v>
      </c>
      <c r="R230" s="37" t="e">
        <f t="shared" si="173"/>
        <v>#REF!</v>
      </c>
      <c r="S230" s="60" t="e">
        <f t="shared" si="167"/>
        <v>#REF!</v>
      </c>
      <c r="T230" s="37" t="e">
        <f t="shared" si="167"/>
        <v>#REF!</v>
      </c>
      <c r="U230" s="37" t="e">
        <f t="shared" ref="U230:U245" si="174">ROUND(T230*1.07,0)</f>
        <v>#REF!</v>
      </c>
      <c r="V230" s="37" t="e">
        <f t="shared" si="168"/>
        <v>#REF!</v>
      </c>
      <c r="W230" s="60" t="e">
        <f t="shared" ref="W230:W272" si="175">ROUND(V230*1.1,0)</f>
        <v>#REF!</v>
      </c>
      <c r="X230" s="60" t="e">
        <f t="shared" ref="X230:X245" si="176">W230</f>
        <v>#REF!</v>
      </c>
      <c r="Y230" s="60" t="e">
        <f t="shared" si="169"/>
        <v>#REF!</v>
      </c>
      <c r="Z230" s="60" t="e">
        <f t="shared" ref="Z230:Z245" si="177">ROUND(Y230*0.9,0)</f>
        <v>#REF!</v>
      </c>
      <c r="AA230" s="37">
        <v>547</v>
      </c>
    </row>
    <row r="231" spans="1:27" ht="15">
      <c r="A231" s="22" t="s">
        <v>165</v>
      </c>
      <c r="B231" s="23">
        <v>0.19</v>
      </c>
      <c r="C231" s="23">
        <f>0.19*2.4</f>
        <v>0.45599999999999996</v>
      </c>
      <c r="D231" s="24">
        <v>385</v>
      </c>
      <c r="E231" s="21" t="e">
        <f>ROUND(PRODUCT(D231,#REF!),0)</f>
        <v>#REF!</v>
      </c>
      <c r="G231" s="29" t="e">
        <f>ROUND(PRODUCT(E231,$F$3),0)</f>
        <v>#REF!</v>
      </c>
      <c r="H231" s="32" t="e">
        <f t="shared" si="170"/>
        <v>#REF!</v>
      </c>
      <c r="I231" s="33" t="e">
        <f t="shared" si="171"/>
        <v>#REF!</v>
      </c>
      <c r="J231" s="35" t="e">
        <f>ROUND(I231*1.04,0)</f>
        <v>#REF!</v>
      </c>
      <c r="K231" s="37">
        <v>569</v>
      </c>
      <c r="M231" s="41">
        <f t="shared" si="165"/>
        <v>569</v>
      </c>
      <c r="N231" s="54">
        <f t="shared" si="166"/>
        <v>597</v>
      </c>
      <c r="O231" s="37">
        <f t="shared" si="172"/>
        <v>621</v>
      </c>
      <c r="P231" s="37">
        <f t="shared" si="173"/>
        <v>652</v>
      </c>
      <c r="Q231" s="37">
        <f t="shared" si="173"/>
        <v>685</v>
      </c>
      <c r="R231" s="37">
        <f t="shared" si="173"/>
        <v>719</v>
      </c>
      <c r="S231" s="60">
        <f t="shared" si="167"/>
        <v>777</v>
      </c>
      <c r="T231" s="37">
        <f t="shared" si="167"/>
        <v>839</v>
      </c>
      <c r="U231" s="37">
        <f t="shared" si="174"/>
        <v>898</v>
      </c>
      <c r="V231" s="37">
        <f t="shared" si="168"/>
        <v>934</v>
      </c>
      <c r="W231" s="60">
        <f t="shared" si="175"/>
        <v>1027</v>
      </c>
      <c r="X231" s="60">
        <f t="shared" si="176"/>
        <v>1027</v>
      </c>
      <c r="Y231" s="60">
        <f t="shared" si="169"/>
        <v>976</v>
      </c>
      <c r="Z231" s="60">
        <f t="shared" si="177"/>
        <v>878</v>
      </c>
      <c r="AA231" s="37">
        <v>1156</v>
      </c>
    </row>
    <row r="232" spans="1:27" ht="15">
      <c r="A232" s="22" t="s">
        <v>166</v>
      </c>
      <c r="B232" s="23">
        <v>0.24</v>
      </c>
      <c r="C232" s="23">
        <f>0.24*2.4</f>
        <v>0.57599999999999996</v>
      </c>
      <c r="D232" s="24"/>
      <c r="H232" s="32"/>
      <c r="I232" s="33"/>
      <c r="K232" s="37">
        <v>716</v>
      </c>
      <c r="M232" s="41">
        <f t="shared" si="165"/>
        <v>716</v>
      </c>
      <c r="N232" s="54">
        <f t="shared" si="166"/>
        <v>752</v>
      </c>
      <c r="O232" s="37">
        <f t="shared" si="172"/>
        <v>782</v>
      </c>
      <c r="P232" s="37">
        <f t="shared" si="173"/>
        <v>821</v>
      </c>
      <c r="Q232" s="37">
        <f t="shared" si="173"/>
        <v>862</v>
      </c>
      <c r="R232" s="37">
        <f t="shared" si="173"/>
        <v>905</v>
      </c>
      <c r="S232" s="60">
        <f t="shared" si="167"/>
        <v>977</v>
      </c>
      <c r="T232" s="37">
        <f t="shared" si="167"/>
        <v>1055</v>
      </c>
      <c r="U232" s="37">
        <f t="shared" si="174"/>
        <v>1129</v>
      </c>
      <c r="V232" s="37">
        <f t="shared" si="168"/>
        <v>1174</v>
      </c>
      <c r="W232" s="60">
        <f t="shared" si="175"/>
        <v>1291</v>
      </c>
      <c r="X232" s="60">
        <f t="shared" si="176"/>
        <v>1291</v>
      </c>
      <c r="Y232" s="60">
        <f t="shared" si="169"/>
        <v>1226</v>
      </c>
      <c r="Z232" s="60">
        <f t="shared" si="177"/>
        <v>1103</v>
      </c>
      <c r="AA232" s="37">
        <v>1462</v>
      </c>
    </row>
    <row r="233" spans="1:27" ht="15">
      <c r="A233" s="22" t="s">
        <v>167</v>
      </c>
      <c r="B233" s="23">
        <v>0.28000000000000003</v>
      </c>
      <c r="C233" s="23">
        <f>0.28*2.4</f>
        <v>0.67200000000000004</v>
      </c>
      <c r="D233" s="24"/>
      <c r="H233" s="32"/>
      <c r="I233" s="33"/>
      <c r="K233" s="37">
        <v>835</v>
      </c>
      <c r="M233" s="41">
        <f t="shared" si="165"/>
        <v>835</v>
      </c>
      <c r="N233" s="54">
        <f t="shared" si="166"/>
        <v>877</v>
      </c>
      <c r="O233" s="37">
        <f t="shared" si="172"/>
        <v>912</v>
      </c>
      <c r="P233" s="37">
        <f t="shared" si="173"/>
        <v>958</v>
      </c>
      <c r="Q233" s="37">
        <f t="shared" si="173"/>
        <v>1006</v>
      </c>
      <c r="R233" s="37">
        <f t="shared" si="173"/>
        <v>1056</v>
      </c>
      <c r="S233" s="60">
        <f t="shared" si="167"/>
        <v>1140</v>
      </c>
      <c r="T233" s="37">
        <f t="shared" si="167"/>
        <v>1231</v>
      </c>
      <c r="U233" s="37">
        <f t="shared" si="174"/>
        <v>1317</v>
      </c>
      <c r="V233" s="37">
        <f t="shared" si="168"/>
        <v>1370</v>
      </c>
      <c r="W233" s="60">
        <f t="shared" si="175"/>
        <v>1507</v>
      </c>
      <c r="X233" s="60">
        <f t="shared" si="176"/>
        <v>1507</v>
      </c>
      <c r="Y233" s="60">
        <f t="shared" si="169"/>
        <v>1432</v>
      </c>
      <c r="Z233" s="60">
        <f t="shared" si="177"/>
        <v>1289</v>
      </c>
      <c r="AA233" s="37">
        <v>1701</v>
      </c>
    </row>
    <row r="234" spans="1:27" ht="15">
      <c r="A234" s="22" t="s">
        <v>202</v>
      </c>
      <c r="B234" s="23">
        <v>0.14599999999999999</v>
      </c>
      <c r="C234" s="23">
        <v>0.35</v>
      </c>
      <c r="D234" s="24">
        <v>385</v>
      </c>
      <c r="E234" s="21" t="e">
        <f>ROUND(PRODUCT(D234,#REF!),0)</f>
        <v>#REF!</v>
      </c>
      <c r="G234" s="29" t="e">
        <f t="shared" ref="G234:G245" si="178">ROUND(PRODUCT(E234,$F$3),0)</f>
        <v>#REF!</v>
      </c>
      <c r="H234" s="32" t="e">
        <f t="shared" si="170"/>
        <v>#REF!</v>
      </c>
      <c r="I234" s="33" t="e">
        <f t="shared" si="171"/>
        <v>#REF!</v>
      </c>
      <c r="J234" s="35" t="e">
        <f t="shared" ref="J234:J245" si="179">ROUND(I234*1.04,0)</f>
        <v>#REF!</v>
      </c>
      <c r="K234" s="37">
        <v>640</v>
      </c>
      <c r="M234" s="41">
        <f>K234</f>
        <v>640</v>
      </c>
      <c r="N234" s="54">
        <f t="shared" si="166"/>
        <v>672</v>
      </c>
      <c r="O234" s="37">
        <f t="shared" si="172"/>
        <v>699</v>
      </c>
      <c r="P234" s="37">
        <f t="shared" si="173"/>
        <v>734</v>
      </c>
      <c r="Q234" s="37">
        <f t="shared" si="173"/>
        <v>771</v>
      </c>
      <c r="R234" s="37">
        <f t="shared" si="173"/>
        <v>810</v>
      </c>
      <c r="S234" s="60">
        <f t="shared" si="167"/>
        <v>875</v>
      </c>
      <c r="T234" s="37">
        <f t="shared" si="167"/>
        <v>945</v>
      </c>
      <c r="U234" s="37">
        <f t="shared" si="174"/>
        <v>1011</v>
      </c>
      <c r="V234" s="37">
        <f t="shared" si="168"/>
        <v>1051</v>
      </c>
      <c r="W234" s="60">
        <f t="shared" si="175"/>
        <v>1156</v>
      </c>
      <c r="X234" s="60">
        <f t="shared" si="176"/>
        <v>1156</v>
      </c>
      <c r="Y234" s="60">
        <f t="shared" si="169"/>
        <v>1098</v>
      </c>
      <c r="Z234" s="60">
        <f t="shared" si="177"/>
        <v>988</v>
      </c>
      <c r="AA234" s="37">
        <v>888</v>
      </c>
    </row>
    <row r="235" spans="1:27" ht="15">
      <c r="A235" s="22" t="s">
        <v>121</v>
      </c>
      <c r="B235" s="23">
        <v>0.19500000000000001</v>
      </c>
      <c r="C235" s="23">
        <v>0.47</v>
      </c>
      <c r="D235" s="24">
        <v>385</v>
      </c>
      <c r="E235" s="21" t="e">
        <f>ROUND(PRODUCT(D235,#REF!),0)</f>
        <v>#REF!</v>
      </c>
      <c r="G235" s="29" t="e">
        <f t="shared" si="178"/>
        <v>#REF!</v>
      </c>
      <c r="H235" s="32" t="e">
        <f t="shared" si="170"/>
        <v>#REF!</v>
      </c>
      <c r="I235" s="33" t="e">
        <f t="shared" si="171"/>
        <v>#REF!</v>
      </c>
      <c r="J235" s="35" t="e">
        <f t="shared" si="179"/>
        <v>#REF!</v>
      </c>
      <c r="K235" s="37">
        <v>640</v>
      </c>
      <c r="M235" s="41">
        <f t="shared" si="165"/>
        <v>640</v>
      </c>
      <c r="N235" s="54">
        <f t="shared" si="166"/>
        <v>672</v>
      </c>
      <c r="O235" s="37">
        <f t="shared" si="172"/>
        <v>699</v>
      </c>
      <c r="P235" s="37">
        <f t="shared" si="173"/>
        <v>734</v>
      </c>
      <c r="Q235" s="37">
        <f t="shared" si="173"/>
        <v>771</v>
      </c>
      <c r="R235" s="37">
        <f t="shared" si="173"/>
        <v>810</v>
      </c>
      <c r="S235" s="60">
        <f t="shared" si="167"/>
        <v>875</v>
      </c>
      <c r="T235" s="37">
        <f t="shared" si="167"/>
        <v>945</v>
      </c>
      <c r="U235" s="37">
        <f t="shared" si="174"/>
        <v>1011</v>
      </c>
      <c r="V235" s="37">
        <f t="shared" si="168"/>
        <v>1051</v>
      </c>
      <c r="W235" s="60">
        <f t="shared" si="175"/>
        <v>1156</v>
      </c>
      <c r="X235" s="60">
        <f t="shared" si="176"/>
        <v>1156</v>
      </c>
      <c r="Y235" s="60">
        <f t="shared" si="169"/>
        <v>1098</v>
      </c>
      <c r="Z235" s="60">
        <f t="shared" si="177"/>
        <v>988</v>
      </c>
      <c r="AA235" s="37">
        <v>1188</v>
      </c>
    </row>
    <row r="236" spans="1:27" ht="15">
      <c r="A236" s="22" t="s">
        <v>122</v>
      </c>
      <c r="B236" s="23">
        <v>0.24399999999999999</v>
      </c>
      <c r="C236" s="23">
        <v>0.59</v>
      </c>
      <c r="D236" s="24">
        <v>482</v>
      </c>
      <c r="E236" s="21" t="e">
        <f>ROUND(PRODUCT(D236,#REF!),0)</f>
        <v>#REF!</v>
      </c>
      <c r="G236" s="29" t="e">
        <f t="shared" si="178"/>
        <v>#REF!</v>
      </c>
      <c r="H236" s="32" t="e">
        <f t="shared" si="170"/>
        <v>#REF!</v>
      </c>
      <c r="I236" s="33" t="e">
        <f t="shared" si="171"/>
        <v>#REF!</v>
      </c>
      <c r="J236" s="35" t="e">
        <f t="shared" si="179"/>
        <v>#REF!</v>
      </c>
      <c r="K236" s="37">
        <v>800</v>
      </c>
      <c r="M236" s="41">
        <f t="shared" si="165"/>
        <v>800</v>
      </c>
      <c r="N236" s="54">
        <f t="shared" si="166"/>
        <v>840</v>
      </c>
      <c r="O236" s="37">
        <f t="shared" si="172"/>
        <v>874</v>
      </c>
      <c r="P236" s="37">
        <f t="shared" si="173"/>
        <v>918</v>
      </c>
      <c r="Q236" s="37">
        <f t="shared" si="173"/>
        <v>964</v>
      </c>
      <c r="R236" s="37">
        <f t="shared" si="173"/>
        <v>1012</v>
      </c>
      <c r="S236" s="60">
        <f t="shared" si="167"/>
        <v>1093</v>
      </c>
      <c r="T236" s="37">
        <f t="shared" si="167"/>
        <v>1180</v>
      </c>
      <c r="U236" s="37">
        <f t="shared" si="174"/>
        <v>1263</v>
      </c>
      <c r="V236" s="37">
        <f t="shared" si="168"/>
        <v>1314</v>
      </c>
      <c r="W236" s="60">
        <f t="shared" si="175"/>
        <v>1445</v>
      </c>
      <c r="X236" s="60">
        <f t="shared" si="176"/>
        <v>1445</v>
      </c>
      <c r="Y236" s="60">
        <f t="shared" si="169"/>
        <v>1373</v>
      </c>
      <c r="Z236" s="60">
        <f t="shared" si="177"/>
        <v>1236</v>
      </c>
      <c r="AA236" s="37">
        <v>1483</v>
      </c>
    </row>
    <row r="237" spans="1:27" ht="15">
      <c r="A237" s="22" t="s">
        <v>123</v>
      </c>
      <c r="B237" s="23">
        <v>0.29299999999999998</v>
      </c>
      <c r="C237" s="23">
        <v>0.7</v>
      </c>
      <c r="D237" s="24">
        <v>578</v>
      </c>
      <c r="E237" s="21" t="e">
        <f>ROUND(PRODUCT(D237,#REF!),0)</f>
        <v>#REF!</v>
      </c>
      <c r="G237" s="29" t="e">
        <f t="shared" si="178"/>
        <v>#REF!</v>
      </c>
      <c r="H237" s="32" t="e">
        <f t="shared" si="170"/>
        <v>#REF!</v>
      </c>
      <c r="I237" s="33" t="e">
        <f t="shared" si="171"/>
        <v>#REF!</v>
      </c>
      <c r="J237" s="35" t="e">
        <f t="shared" si="179"/>
        <v>#REF!</v>
      </c>
      <c r="K237" s="37">
        <v>960</v>
      </c>
      <c r="M237" s="41">
        <f t="shared" si="165"/>
        <v>960</v>
      </c>
      <c r="N237" s="54">
        <f t="shared" si="166"/>
        <v>1008</v>
      </c>
      <c r="O237" s="37">
        <f t="shared" si="172"/>
        <v>1048</v>
      </c>
      <c r="P237" s="37">
        <f t="shared" si="173"/>
        <v>1100</v>
      </c>
      <c r="Q237" s="37">
        <f t="shared" si="173"/>
        <v>1155</v>
      </c>
      <c r="R237" s="37">
        <f t="shared" si="173"/>
        <v>1213</v>
      </c>
      <c r="S237" s="60">
        <f t="shared" si="167"/>
        <v>1310</v>
      </c>
      <c r="T237" s="37">
        <f t="shared" si="167"/>
        <v>1415</v>
      </c>
      <c r="U237" s="37">
        <f t="shared" si="174"/>
        <v>1514</v>
      </c>
      <c r="V237" s="37">
        <f t="shared" si="168"/>
        <v>1575</v>
      </c>
      <c r="W237" s="60">
        <f t="shared" si="175"/>
        <v>1733</v>
      </c>
      <c r="X237" s="60">
        <f t="shared" si="176"/>
        <v>1733</v>
      </c>
      <c r="Y237" s="60">
        <f t="shared" si="169"/>
        <v>1646</v>
      </c>
      <c r="Z237" s="60">
        <f t="shared" si="177"/>
        <v>1481</v>
      </c>
      <c r="AA237" s="37">
        <v>1783</v>
      </c>
    </row>
    <row r="238" spans="1:27" ht="15">
      <c r="A238" s="22" t="s">
        <v>124</v>
      </c>
      <c r="B238" s="23">
        <v>0.191</v>
      </c>
      <c r="C238" s="23">
        <v>0.46</v>
      </c>
      <c r="D238" s="24">
        <v>359</v>
      </c>
      <c r="E238" s="21" t="e">
        <f>ROUND(PRODUCT(D238,#REF!),0)</f>
        <v>#REF!</v>
      </c>
      <c r="G238" s="29" t="e">
        <f t="shared" si="178"/>
        <v>#REF!</v>
      </c>
      <c r="H238" s="32" t="e">
        <f t="shared" si="170"/>
        <v>#REF!</v>
      </c>
      <c r="I238" s="33" t="e">
        <f t="shared" si="171"/>
        <v>#REF!</v>
      </c>
      <c r="J238" s="35" t="e">
        <f t="shared" si="179"/>
        <v>#REF!</v>
      </c>
      <c r="K238" s="37" t="e">
        <f t="shared" ref="K238:K245" si="180">ROUND(J238*1.1,0)</f>
        <v>#REF!</v>
      </c>
      <c r="M238" s="41" t="e">
        <f t="shared" si="165"/>
        <v>#REF!</v>
      </c>
      <c r="N238" s="54" t="e">
        <f t="shared" si="166"/>
        <v>#REF!</v>
      </c>
      <c r="O238" s="37" t="e">
        <f t="shared" si="172"/>
        <v>#REF!</v>
      </c>
      <c r="P238" s="37" t="e">
        <f t="shared" si="173"/>
        <v>#REF!</v>
      </c>
      <c r="Q238" s="37" t="e">
        <f t="shared" si="173"/>
        <v>#REF!</v>
      </c>
      <c r="R238" s="37" t="e">
        <f t="shared" si="173"/>
        <v>#REF!</v>
      </c>
      <c r="S238" s="60" t="e">
        <f t="shared" si="167"/>
        <v>#REF!</v>
      </c>
      <c r="T238" s="37" t="e">
        <f t="shared" si="167"/>
        <v>#REF!</v>
      </c>
      <c r="U238" s="37" t="e">
        <f t="shared" si="174"/>
        <v>#REF!</v>
      </c>
      <c r="V238" s="37" t="e">
        <f t="shared" si="168"/>
        <v>#REF!</v>
      </c>
      <c r="W238" s="60" t="e">
        <f t="shared" si="175"/>
        <v>#REF!</v>
      </c>
      <c r="X238" s="60" t="e">
        <f t="shared" si="176"/>
        <v>#REF!</v>
      </c>
      <c r="Y238" s="60" t="e">
        <f t="shared" si="169"/>
        <v>#REF!</v>
      </c>
      <c r="Z238" s="60" t="e">
        <f t="shared" si="177"/>
        <v>#REF!</v>
      </c>
      <c r="AA238" s="37">
        <v>1163</v>
      </c>
    </row>
    <row r="239" spans="1:27" ht="15">
      <c r="A239" s="22" t="s">
        <v>125</v>
      </c>
      <c r="B239" s="23">
        <v>0.26500000000000001</v>
      </c>
      <c r="C239" s="23">
        <v>0.64</v>
      </c>
      <c r="D239" s="24">
        <v>498</v>
      </c>
      <c r="E239" s="21" t="e">
        <f>ROUND(PRODUCT(D239,#REF!),0)</f>
        <v>#REF!</v>
      </c>
      <c r="G239" s="29" t="e">
        <f t="shared" si="178"/>
        <v>#REF!</v>
      </c>
      <c r="H239" s="32" t="e">
        <f t="shared" si="170"/>
        <v>#REF!</v>
      </c>
      <c r="I239" s="33" t="e">
        <f t="shared" si="171"/>
        <v>#REF!</v>
      </c>
      <c r="J239" s="35" t="e">
        <f t="shared" si="179"/>
        <v>#REF!</v>
      </c>
      <c r="K239" s="37" t="e">
        <f t="shared" si="180"/>
        <v>#REF!</v>
      </c>
      <c r="M239" s="41" t="e">
        <f t="shared" si="165"/>
        <v>#REF!</v>
      </c>
      <c r="N239" s="54" t="e">
        <f t="shared" si="166"/>
        <v>#REF!</v>
      </c>
      <c r="O239" s="37" t="e">
        <f t="shared" si="172"/>
        <v>#REF!</v>
      </c>
      <c r="P239" s="37" t="e">
        <f t="shared" si="173"/>
        <v>#REF!</v>
      </c>
      <c r="Q239" s="37" t="e">
        <f t="shared" si="173"/>
        <v>#REF!</v>
      </c>
      <c r="R239" s="37" t="e">
        <f t="shared" si="173"/>
        <v>#REF!</v>
      </c>
      <c r="S239" s="60" t="e">
        <f t="shared" si="167"/>
        <v>#REF!</v>
      </c>
      <c r="T239" s="37" t="e">
        <f t="shared" si="167"/>
        <v>#REF!</v>
      </c>
      <c r="U239" s="37" t="e">
        <f t="shared" si="174"/>
        <v>#REF!</v>
      </c>
      <c r="V239" s="37" t="e">
        <f t="shared" si="168"/>
        <v>#REF!</v>
      </c>
      <c r="W239" s="60" t="e">
        <f t="shared" si="175"/>
        <v>#REF!</v>
      </c>
      <c r="X239" s="60" t="e">
        <f t="shared" si="176"/>
        <v>#REF!</v>
      </c>
      <c r="Y239" s="60" t="e">
        <f t="shared" si="169"/>
        <v>#REF!</v>
      </c>
      <c r="Z239" s="60" t="e">
        <f t="shared" si="177"/>
        <v>#REF!</v>
      </c>
      <c r="AA239" s="37">
        <v>1473</v>
      </c>
    </row>
    <row r="240" spans="1:27" ht="15">
      <c r="A240" s="22" t="s">
        <v>126</v>
      </c>
      <c r="B240" s="23">
        <v>0.33100000000000002</v>
      </c>
      <c r="C240" s="23">
        <v>0.79</v>
      </c>
      <c r="D240" s="24">
        <v>622</v>
      </c>
      <c r="E240" s="21" t="e">
        <f>ROUND(PRODUCT(D240,#REF!),0)</f>
        <v>#REF!</v>
      </c>
      <c r="G240" s="29" t="e">
        <f t="shared" si="178"/>
        <v>#REF!</v>
      </c>
      <c r="H240" s="32" t="e">
        <f t="shared" si="170"/>
        <v>#REF!</v>
      </c>
      <c r="I240" s="33" t="e">
        <f t="shared" si="171"/>
        <v>#REF!</v>
      </c>
      <c r="J240" s="35" t="e">
        <f t="shared" si="179"/>
        <v>#REF!</v>
      </c>
      <c r="K240" s="37" t="e">
        <f t="shared" si="180"/>
        <v>#REF!</v>
      </c>
      <c r="M240" s="41" t="e">
        <f t="shared" si="165"/>
        <v>#REF!</v>
      </c>
      <c r="N240" s="54" t="e">
        <f t="shared" si="166"/>
        <v>#REF!</v>
      </c>
      <c r="O240" s="37" t="e">
        <f t="shared" si="172"/>
        <v>#REF!</v>
      </c>
      <c r="P240" s="37" t="e">
        <f t="shared" si="173"/>
        <v>#REF!</v>
      </c>
      <c r="Q240" s="37" t="e">
        <f t="shared" si="173"/>
        <v>#REF!</v>
      </c>
      <c r="R240" s="37" t="e">
        <f t="shared" si="173"/>
        <v>#REF!</v>
      </c>
      <c r="S240" s="60" t="e">
        <f t="shared" si="167"/>
        <v>#REF!</v>
      </c>
      <c r="T240" s="37" t="e">
        <f t="shared" si="167"/>
        <v>#REF!</v>
      </c>
      <c r="U240" s="37" t="e">
        <f t="shared" si="174"/>
        <v>#REF!</v>
      </c>
      <c r="V240" s="37" t="e">
        <f t="shared" si="168"/>
        <v>#REF!</v>
      </c>
      <c r="W240" s="60" t="e">
        <f t="shared" si="175"/>
        <v>#REF!</v>
      </c>
      <c r="X240" s="60" t="e">
        <f t="shared" si="176"/>
        <v>#REF!</v>
      </c>
      <c r="Y240" s="60" t="e">
        <f t="shared" si="169"/>
        <v>#REF!</v>
      </c>
      <c r="Z240" s="60" t="e">
        <f t="shared" si="177"/>
        <v>#REF!</v>
      </c>
      <c r="AA240" s="37">
        <v>2015</v>
      </c>
    </row>
    <row r="241" spans="1:28" ht="15">
      <c r="A241" s="22" t="s">
        <v>127</v>
      </c>
      <c r="B241" s="23">
        <v>0.39800000000000002</v>
      </c>
      <c r="C241" s="23">
        <v>0.96</v>
      </c>
      <c r="D241" s="24">
        <v>748</v>
      </c>
      <c r="E241" s="21" t="e">
        <f>ROUND(PRODUCT(D241,#REF!),0)</f>
        <v>#REF!</v>
      </c>
      <c r="G241" s="29" t="e">
        <f t="shared" si="178"/>
        <v>#REF!</v>
      </c>
      <c r="H241" s="32" t="e">
        <f t="shared" si="170"/>
        <v>#REF!</v>
      </c>
      <c r="I241" s="33" t="e">
        <f t="shared" si="171"/>
        <v>#REF!</v>
      </c>
      <c r="J241" s="35" t="e">
        <f t="shared" si="179"/>
        <v>#REF!</v>
      </c>
      <c r="K241" s="37" t="e">
        <f t="shared" si="180"/>
        <v>#REF!</v>
      </c>
      <c r="M241" s="41" t="e">
        <f t="shared" si="165"/>
        <v>#REF!</v>
      </c>
      <c r="N241" s="54" t="e">
        <f t="shared" si="166"/>
        <v>#REF!</v>
      </c>
      <c r="O241" s="37" t="e">
        <f t="shared" si="172"/>
        <v>#REF!</v>
      </c>
      <c r="P241" s="37" t="e">
        <f t="shared" si="173"/>
        <v>#REF!</v>
      </c>
      <c r="Q241" s="37" t="e">
        <f t="shared" si="173"/>
        <v>#REF!</v>
      </c>
      <c r="R241" s="37" t="e">
        <f t="shared" si="173"/>
        <v>#REF!</v>
      </c>
      <c r="S241" s="60" t="e">
        <f t="shared" si="167"/>
        <v>#REF!</v>
      </c>
      <c r="T241" s="37" t="e">
        <f t="shared" si="167"/>
        <v>#REF!</v>
      </c>
      <c r="U241" s="37" t="e">
        <f t="shared" si="174"/>
        <v>#REF!</v>
      </c>
      <c r="V241" s="37" t="e">
        <f t="shared" si="168"/>
        <v>#REF!</v>
      </c>
      <c r="W241" s="60" t="e">
        <f t="shared" si="175"/>
        <v>#REF!</v>
      </c>
      <c r="X241" s="60" t="e">
        <f t="shared" si="176"/>
        <v>#REF!</v>
      </c>
      <c r="Y241" s="60" t="e">
        <f t="shared" si="169"/>
        <v>#REF!</v>
      </c>
      <c r="Z241" s="60" t="e">
        <f t="shared" si="177"/>
        <v>#REF!</v>
      </c>
      <c r="AA241" s="37">
        <v>2421</v>
      </c>
    </row>
    <row r="242" spans="1:28" ht="15">
      <c r="A242" s="22" t="s">
        <v>128</v>
      </c>
      <c r="B242" s="23">
        <v>0.40600000000000003</v>
      </c>
      <c r="C242" s="23">
        <v>0.97</v>
      </c>
      <c r="D242" s="24">
        <v>763</v>
      </c>
      <c r="E242" s="21" t="e">
        <f>ROUND(PRODUCT(D242,#REF!),0)</f>
        <v>#REF!</v>
      </c>
      <c r="G242" s="29" t="e">
        <f t="shared" si="178"/>
        <v>#REF!</v>
      </c>
      <c r="H242" s="32" t="e">
        <f t="shared" si="170"/>
        <v>#REF!</v>
      </c>
      <c r="I242" s="33" t="e">
        <f t="shared" si="171"/>
        <v>#REF!</v>
      </c>
      <c r="J242" s="35" t="e">
        <f t="shared" si="179"/>
        <v>#REF!</v>
      </c>
      <c r="K242" s="37" t="e">
        <f t="shared" si="180"/>
        <v>#REF!</v>
      </c>
      <c r="M242" s="41" t="e">
        <f t="shared" si="165"/>
        <v>#REF!</v>
      </c>
      <c r="N242" s="54" t="e">
        <f t="shared" si="166"/>
        <v>#REF!</v>
      </c>
      <c r="O242" s="37" t="e">
        <f t="shared" si="172"/>
        <v>#REF!</v>
      </c>
      <c r="P242" s="37" t="e">
        <f t="shared" si="173"/>
        <v>#REF!</v>
      </c>
      <c r="Q242" s="37" t="e">
        <f t="shared" si="173"/>
        <v>#REF!</v>
      </c>
      <c r="R242" s="37" t="e">
        <f t="shared" si="173"/>
        <v>#REF!</v>
      </c>
      <c r="S242" s="60" t="e">
        <f t="shared" si="167"/>
        <v>#REF!</v>
      </c>
      <c r="T242" s="37" t="e">
        <f t="shared" si="167"/>
        <v>#REF!</v>
      </c>
      <c r="U242" s="37" t="e">
        <f t="shared" si="174"/>
        <v>#REF!</v>
      </c>
      <c r="V242" s="37" t="e">
        <f t="shared" si="168"/>
        <v>#REF!</v>
      </c>
      <c r="W242" s="60" t="e">
        <f t="shared" si="175"/>
        <v>#REF!</v>
      </c>
      <c r="X242" s="60" t="e">
        <f t="shared" si="176"/>
        <v>#REF!</v>
      </c>
      <c r="Y242" s="60" t="e">
        <f t="shared" si="169"/>
        <v>#REF!</v>
      </c>
      <c r="Z242" s="60" t="e">
        <f t="shared" si="177"/>
        <v>#REF!</v>
      </c>
      <c r="AA242" s="37">
        <v>2264</v>
      </c>
    </row>
    <row r="243" spans="1:28" ht="15">
      <c r="A243" s="22" t="s">
        <v>129</v>
      </c>
      <c r="B243" s="23">
        <v>0.54300000000000004</v>
      </c>
      <c r="C243" s="23">
        <v>1.3</v>
      </c>
      <c r="D243" s="24">
        <v>978</v>
      </c>
      <c r="E243" s="21" t="e">
        <f>ROUND(PRODUCT(D243,#REF!),0)</f>
        <v>#REF!</v>
      </c>
      <c r="G243" s="29" t="e">
        <f t="shared" si="178"/>
        <v>#REF!</v>
      </c>
      <c r="H243" s="32" t="e">
        <f t="shared" si="170"/>
        <v>#REF!</v>
      </c>
      <c r="I243" s="33" t="e">
        <f t="shared" si="171"/>
        <v>#REF!</v>
      </c>
      <c r="J243" s="35" t="e">
        <f t="shared" si="179"/>
        <v>#REF!</v>
      </c>
      <c r="K243" s="37" t="e">
        <f t="shared" si="180"/>
        <v>#REF!</v>
      </c>
      <c r="M243" s="41" t="e">
        <f t="shared" si="165"/>
        <v>#REF!</v>
      </c>
      <c r="N243" s="54" t="e">
        <f t="shared" si="166"/>
        <v>#REF!</v>
      </c>
      <c r="O243" s="37" t="e">
        <f t="shared" si="172"/>
        <v>#REF!</v>
      </c>
      <c r="P243" s="37" t="e">
        <f t="shared" si="173"/>
        <v>#REF!</v>
      </c>
      <c r="Q243" s="37" t="e">
        <f t="shared" si="173"/>
        <v>#REF!</v>
      </c>
      <c r="R243" s="37" t="e">
        <f t="shared" si="173"/>
        <v>#REF!</v>
      </c>
      <c r="S243" s="60" t="e">
        <f t="shared" si="167"/>
        <v>#REF!</v>
      </c>
      <c r="T243" s="37" t="e">
        <f t="shared" si="167"/>
        <v>#REF!</v>
      </c>
      <c r="U243" s="37" t="e">
        <f t="shared" si="174"/>
        <v>#REF!</v>
      </c>
      <c r="V243" s="37" t="e">
        <f t="shared" si="168"/>
        <v>#REF!</v>
      </c>
      <c r="W243" s="60" t="e">
        <f t="shared" si="175"/>
        <v>#REF!</v>
      </c>
      <c r="X243" s="60" t="e">
        <f t="shared" si="176"/>
        <v>#REF!</v>
      </c>
      <c r="Y243" s="60" t="e">
        <f t="shared" si="169"/>
        <v>#REF!</v>
      </c>
      <c r="Z243" s="60" t="e">
        <f t="shared" si="177"/>
        <v>#REF!</v>
      </c>
      <c r="AA243" s="37">
        <v>3027</v>
      </c>
    </row>
    <row r="244" spans="1:28" ht="15">
      <c r="A244" s="22" t="s">
        <v>130</v>
      </c>
      <c r="B244" s="23">
        <v>0.67900000000000005</v>
      </c>
      <c r="C244" s="23">
        <v>1.63</v>
      </c>
      <c r="D244" s="24">
        <v>1223</v>
      </c>
      <c r="E244" s="21" t="e">
        <f>ROUND(PRODUCT(D244,#REF!),0)</f>
        <v>#REF!</v>
      </c>
      <c r="G244" s="29" t="e">
        <f t="shared" si="178"/>
        <v>#REF!</v>
      </c>
      <c r="H244" s="32" t="e">
        <f t="shared" si="170"/>
        <v>#REF!</v>
      </c>
      <c r="I244" s="33" t="e">
        <f t="shared" si="171"/>
        <v>#REF!</v>
      </c>
      <c r="J244" s="35" t="e">
        <f t="shared" si="179"/>
        <v>#REF!</v>
      </c>
      <c r="K244" s="37" t="e">
        <f t="shared" si="180"/>
        <v>#REF!</v>
      </c>
      <c r="M244" s="41" t="e">
        <f t="shared" si="165"/>
        <v>#REF!</v>
      </c>
      <c r="N244" s="54" t="e">
        <f t="shared" si="166"/>
        <v>#REF!</v>
      </c>
      <c r="O244" s="37" t="e">
        <f t="shared" si="172"/>
        <v>#REF!</v>
      </c>
      <c r="P244" s="37" t="e">
        <f t="shared" si="173"/>
        <v>#REF!</v>
      </c>
      <c r="Q244" s="37" t="e">
        <f t="shared" si="173"/>
        <v>#REF!</v>
      </c>
      <c r="R244" s="37" t="e">
        <f t="shared" si="173"/>
        <v>#REF!</v>
      </c>
      <c r="S244" s="60" t="e">
        <f t="shared" si="167"/>
        <v>#REF!</v>
      </c>
      <c r="T244" s="37" t="e">
        <f t="shared" si="167"/>
        <v>#REF!</v>
      </c>
      <c r="U244" s="37" t="e">
        <f t="shared" si="174"/>
        <v>#REF!</v>
      </c>
      <c r="V244" s="37" t="e">
        <f t="shared" si="168"/>
        <v>#REF!</v>
      </c>
      <c r="W244" s="60" t="e">
        <f t="shared" si="175"/>
        <v>#REF!</v>
      </c>
      <c r="X244" s="60" t="e">
        <f t="shared" si="176"/>
        <v>#REF!</v>
      </c>
      <c r="Y244" s="60" t="e">
        <f t="shared" si="169"/>
        <v>#REF!</v>
      </c>
      <c r="Z244" s="60" t="e">
        <f t="shared" si="177"/>
        <v>#REF!</v>
      </c>
      <c r="AA244" s="37">
        <v>3783</v>
      </c>
    </row>
    <row r="245" spans="1:28" ht="15.75" thickBot="1">
      <c r="A245" s="22" t="s">
        <v>131</v>
      </c>
      <c r="B245" s="23">
        <v>0.81499999999999995</v>
      </c>
      <c r="C245" s="23">
        <v>1.96</v>
      </c>
      <c r="D245" s="24">
        <v>1467</v>
      </c>
      <c r="E245" s="21" t="e">
        <f>ROUND(PRODUCT(D245,#REF!),0)</f>
        <v>#REF!</v>
      </c>
      <c r="G245" s="29" t="e">
        <f t="shared" si="178"/>
        <v>#REF!</v>
      </c>
      <c r="H245" s="32" t="e">
        <f t="shared" si="170"/>
        <v>#REF!</v>
      </c>
      <c r="I245" s="33" t="e">
        <f t="shared" si="171"/>
        <v>#REF!</v>
      </c>
      <c r="J245" s="35" t="e">
        <f t="shared" si="179"/>
        <v>#REF!</v>
      </c>
      <c r="K245" s="37" t="e">
        <f t="shared" si="180"/>
        <v>#REF!</v>
      </c>
      <c r="M245" s="42" t="e">
        <f t="shared" si="165"/>
        <v>#REF!</v>
      </c>
      <c r="N245" s="55" t="e">
        <f t="shared" si="166"/>
        <v>#REF!</v>
      </c>
      <c r="O245" s="37" t="e">
        <f t="shared" si="172"/>
        <v>#REF!</v>
      </c>
      <c r="P245" s="37" t="e">
        <f t="shared" si="173"/>
        <v>#REF!</v>
      </c>
      <c r="Q245" s="37" t="e">
        <f t="shared" si="173"/>
        <v>#REF!</v>
      </c>
      <c r="R245" s="37" t="e">
        <f t="shared" si="173"/>
        <v>#REF!</v>
      </c>
      <c r="S245" s="60" t="e">
        <f t="shared" si="167"/>
        <v>#REF!</v>
      </c>
      <c r="T245" s="37" t="e">
        <f t="shared" si="167"/>
        <v>#REF!</v>
      </c>
      <c r="U245" s="37" t="e">
        <f t="shared" si="174"/>
        <v>#REF!</v>
      </c>
      <c r="V245" s="37" t="e">
        <f t="shared" si="168"/>
        <v>#REF!</v>
      </c>
      <c r="W245" s="60" t="e">
        <f t="shared" si="175"/>
        <v>#REF!</v>
      </c>
      <c r="X245" s="60" t="e">
        <f t="shared" si="176"/>
        <v>#REF!</v>
      </c>
      <c r="Y245" s="60" t="e">
        <f t="shared" si="169"/>
        <v>#REF!</v>
      </c>
      <c r="Z245" s="60" t="e">
        <f t="shared" si="177"/>
        <v>#REF!</v>
      </c>
      <c r="AA245" s="37">
        <v>4542</v>
      </c>
    </row>
    <row r="246" spans="1:28" s="119" customFormat="1" ht="15.75" thickBot="1">
      <c r="A246" s="68"/>
      <c r="B246" s="69"/>
      <c r="C246" s="69"/>
      <c r="D246" s="70"/>
      <c r="E246" s="21"/>
      <c r="G246" s="29"/>
      <c r="H246" s="32"/>
      <c r="I246" s="33"/>
      <c r="J246" s="35"/>
      <c r="K246" s="37"/>
      <c r="L246" s="31"/>
      <c r="M246" s="48"/>
      <c r="N246" s="48"/>
      <c r="O246" s="37"/>
      <c r="P246" s="37"/>
      <c r="Q246" s="37"/>
      <c r="R246" s="37"/>
      <c r="S246" s="60"/>
      <c r="T246" s="37"/>
      <c r="U246" s="37"/>
      <c r="V246" s="37"/>
      <c r="W246" s="60"/>
      <c r="X246" s="60"/>
      <c r="Y246" s="60"/>
      <c r="Z246" s="60"/>
      <c r="AA246" s="37"/>
      <c r="AB246" s="114"/>
    </row>
    <row r="247" spans="1:28" s="119" customFormat="1" ht="15.75" thickBot="1">
      <c r="A247" s="68"/>
      <c r="B247" s="69"/>
      <c r="C247" s="69"/>
      <c r="D247" s="70"/>
      <c r="E247" s="21"/>
      <c r="G247" s="29"/>
      <c r="H247" s="32"/>
      <c r="I247" s="33"/>
      <c r="J247" s="35"/>
      <c r="K247" s="37"/>
      <c r="L247" s="31"/>
      <c r="M247" s="48"/>
      <c r="N247" s="48"/>
      <c r="O247" s="37"/>
      <c r="P247" s="37"/>
      <c r="Q247" s="37"/>
      <c r="R247" s="37"/>
      <c r="S247" s="60"/>
      <c r="T247" s="37"/>
      <c r="U247" s="37"/>
      <c r="V247" s="37"/>
      <c r="W247" s="60"/>
      <c r="X247" s="60"/>
      <c r="Y247" s="60"/>
      <c r="Z247" s="60"/>
      <c r="AA247" s="37"/>
      <c r="AB247" s="114"/>
    </row>
    <row r="248" spans="1:28" s="119" customFormat="1" ht="15.75" thickBot="1">
      <c r="A248" s="68"/>
      <c r="B248" s="69"/>
      <c r="C248" s="69"/>
      <c r="D248" s="70"/>
      <c r="E248" s="21"/>
      <c r="G248" s="29"/>
      <c r="H248" s="32"/>
      <c r="I248" s="33"/>
      <c r="J248" s="35"/>
      <c r="K248" s="37"/>
      <c r="L248" s="31"/>
      <c r="M248" s="48"/>
      <c r="N248" s="48"/>
      <c r="O248" s="37"/>
      <c r="P248" s="37"/>
      <c r="Q248" s="37"/>
      <c r="R248" s="37"/>
      <c r="S248" s="60"/>
      <c r="T248" s="37"/>
      <c r="U248" s="37"/>
      <c r="V248" s="37"/>
      <c r="W248" s="60"/>
      <c r="X248" s="60"/>
      <c r="Y248" s="60"/>
      <c r="Z248" s="60"/>
      <c r="AA248" s="37"/>
      <c r="AB248" s="114"/>
    </row>
    <row r="249" spans="1:28" s="119" customFormat="1" ht="15.75" thickBot="1">
      <c r="A249" s="68"/>
      <c r="B249" s="69"/>
      <c r="C249" s="69"/>
      <c r="D249" s="70"/>
      <c r="E249" s="21"/>
      <c r="G249" s="29"/>
      <c r="H249" s="32"/>
      <c r="I249" s="33"/>
      <c r="J249" s="35"/>
      <c r="K249" s="37"/>
      <c r="L249" s="31"/>
      <c r="M249" s="48"/>
      <c r="N249" s="48"/>
      <c r="O249" s="37"/>
      <c r="P249" s="37"/>
      <c r="Q249" s="37"/>
      <c r="R249" s="37"/>
      <c r="S249" s="60"/>
      <c r="T249" s="37"/>
      <c r="U249" s="37"/>
      <c r="V249" s="37"/>
      <c r="W249" s="60"/>
      <c r="X249" s="60"/>
      <c r="Y249" s="60"/>
      <c r="Z249" s="60"/>
      <c r="AA249" s="37"/>
      <c r="AB249" s="114"/>
    </row>
    <row r="250" spans="1:28" s="119" customFormat="1" ht="15.75" thickBot="1">
      <c r="A250" s="68"/>
      <c r="B250" s="69"/>
      <c r="C250" s="69"/>
      <c r="D250" s="70"/>
      <c r="E250" s="21"/>
      <c r="G250" s="29"/>
      <c r="H250" s="32"/>
      <c r="I250" s="33"/>
      <c r="J250" s="35"/>
      <c r="K250" s="37"/>
      <c r="L250" s="31"/>
      <c r="M250" s="48"/>
      <c r="N250" s="48"/>
      <c r="O250" s="37"/>
      <c r="P250" s="37"/>
      <c r="Q250" s="37"/>
      <c r="R250" s="37"/>
      <c r="S250" s="60"/>
      <c r="T250" s="37"/>
      <c r="U250" s="37"/>
      <c r="V250" s="37"/>
      <c r="W250" s="60"/>
      <c r="X250" s="60"/>
      <c r="Y250" s="60"/>
      <c r="Z250" s="60"/>
      <c r="AA250" s="37"/>
      <c r="AB250" s="114"/>
    </row>
    <row r="251" spans="1:28" ht="15.75" thickBot="1">
      <c r="A251" s="141" t="s">
        <v>17</v>
      </c>
      <c r="B251" s="142"/>
      <c r="C251" s="142"/>
      <c r="D251" s="143"/>
      <c r="H251" s="29"/>
      <c r="I251" s="34"/>
      <c r="K251" s="37"/>
      <c r="M251" s="48"/>
      <c r="N251" s="48"/>
      <c r="O251" s="37"/>
      <c r="P251" s="37"/>
      <c r="Q251" s="37"/>
      <c r="R251" s="37"/>
      <c r="S251" s="60"/>
      <c r="T251" s="37"/>
      <c r="U251" s="37"/>
      <c r="V251" s="37"/>
      <c r="W251" s="60"/>
      <c r="X251" s="60"/>
      <c r="Y251" s="60"/>
      <c r="Z251" s="60"/>
    </row>
    <row r="252" spans="1:28" ht="15">
      <c r="A252" s="22" t="s">
        <v>186</v>
      </c>
      <c r="B252" s="23">
        <v>0.83</v>
      </c>
      <c r="C252" s="23">
        <v>1.99</v>
      </c>
      <c r="D252" s="24">
        <v>2863</v>
      </c>
      <c r="E252" s="21" t="e">
        <f>ROUND(PRODUCT(D252,#REF!),0)</f>
        <v>#REF!</v>
      </c>
      <c r="G252" s="29" t="e">
        <f t="shared" ref="G252:G272" si="181">ROUND(PRODUCT(E252,$F$3),0)</f>
        <v>#REF!</v>
      </c>
      <c r="H252" s="32" t="e">
        <f t="shared" ref="H252:H272" si="182">ROUND(G252*1.05,0)</f>
        <v>#REF!</v>
      </c>
      <c r="I252" s="34" t="e">
        <f t="shared" ref="I252:I272" si="183">ABS(H252)</f>
        <v>#REF!</v>
      </c>
      <c r="J252" s="35" t="e">
        <f t="shared" ref="J252:J272" si="184">ROUND(I252*1.04,0)</f>
        <v>#REF!</v>
      </c>
      <c r="K252" s="37" t="e">
        <f t="shared" ref="K252:K272" si="185">ROUND(J252*1.08,0)</f>
        <v>#REF!</v>
      </c>
      <c r="M252" s="41" t="e">
        <f t="shared" ref="M252:M272" si="186">K252</f>
        <v>#REF!</v>
      </c>
      <c r="N252" s="54" t="e">
        <f t="shared" ref="N252:N272" si="187">L252+ROUND(M252*1.05,0)</f>
        <v>#REF!</v>
      </c>
      <c r="O252" s="37" t="e">
        <f t="shared" ref="O252:O272" si="188">ROUND(N252*1.03,0)</f>
        <v>#REF!</v>
      </c>
      <c r="P252" s="37" t="e">
        <f t="shared" ref="P252:Q272" si="189">O252</f>
        <v>#REF!</v>
      </c>
      <c r="Q252" s="37" t="e">
        <f t="shared" si="189"/>
        <v>#REF!</v>
      </c>
      <c r="R252" s="37" t="e">
        <f t="shared" ref="R252:T272" si="190">ROUND(Q252*1.07,0)</f>
        <v>#REF!</v>
      </c>
      <c r="S252" s="60" t="e">
        <f t="shared" si="190"/>
        <v>#REF!</v>
      </c>
      <c r="T252" s="37" t="e">
        <f t="shared" si="190"/>
        <v>#REF!</v>
      </c>
      <c r="U252" s="37" t="e">
        <f>ROUND(T252*1.034,0)</f>
        <v>#REF!</v>
      </c>
      <c r="V252" s="37" t="e">
        <f t="shared" ref="V252:V271" si="191">ROUND(U252*1.04,0)</f>
        <v>#REF!</v>
      </c>
      <c r="W252" s="60" t="e">
        <f t="shared" si="175"/>
        <v>#REF!</v>
      </c>
      <c r="X252" s="60" t="e">
        <f t="shared" ref="X252:X272" si="192">ROUND(W252*1.07,0)</f>
        <v>#REF!</v>
      </c>
      <c r="Y252" s="60" t="e">
        <f t="shared" ref="Y252:Y272" si="193">ROUND(X252*0.95,0)</f>
        <v>#REF!</v>
      </c>
      <c r="Z252" s="60" t="e">
        <f>ROUND(Y252*0.85,0)</f>
        <v>#REF!</v>
      </c>
      <c r="AA252" s="37">
        <v>10794</v>
      </c>
    </row>
    <row r="253" spans="1:28" ht="15">
      <c r="A253" s="22" t="s">
        <v>132</v>
      </c>
      <c r="B253" s="23">
        <v>1.6</v>
      </c>
      <c r="C253" s="23">
        <v>3.84</v>
      </c>
      <c r="D253" s="24">
        <v>5377</v>
      </c>
      <c r="E253" s="21" t="e">
        <f>ROUND(PRODUCT(D253,#REF!),0)</f>
        <v>#REF!</v>
      </c>
      <c r="G253" s="29" t="e">
        <f t="shared" si="181"/>
        <v>#REF!</v>
      </c>
      <c r="H253" s="32" t="e">
        <f t="shared" si="182"/>
        <v>#REF!</v>
      </c>
      <c r="I253" s="34" t="e">
        <f t="shared" si="183"/>
        <v>#REF!</v>
      </c>
      <c r="J253" s="35" t="e">
        <f t="shared" si="184"/>
        <v>#REF!</v>
      </c>
      <c r="K253" s="37" t="e">
        <f t="shared" si="185"/>
        <v>#REF!</v>
      </c>
      <c r="M253" s="46" t="e">
        <f t="shared" si="186"/>
        <v>#REF!</v>
      </c>
      <c r="N253" s="56" t="e">
        <f t="shared" si="187"/>
        <v>#REF!</v>
      </c>
      <c r="O253" s="37" t="e">
        <f t="shared" si="188"/>
        <v>#REF!</v>
      </c>
      <c r="P253" s="37" t="e">
        <f t="shared" si="189"/>
        <v>#REF!</v>
      </c>
      <c r="Q253" s="37" t="e">
        <f t="shared" si="189"/>
        <v>#REF!</v>
      </c>
      <c r="R253" s="37" t="e">
        <f t="shared" si="190"/>
        <v>#REF!</v>
      </c>
      <c r="S253" s="60" t="e">
        <f t="shared" si="190"/>
        <v>#REF!</v>
      </c>
      <c r="T253" s="37" t="e">
        <f t="shared" si="190"/>
        <v>#REF!</v>
      </c>
      <c r="U253" s="37" t="e">
        <f t="shared" ref="U253:U272" si="194">ROUND(T253*1.034,0)</f>
        <v>#REF!</v>
      </c>
      <c r="V253" s="37" t="e">
        <f t="shared" si="191"/>
        <v>#REF!</v>
      </c>
      <c r="W253" s="60" t="e">
        <f t="shared" si="175"/>
        <v>#REF!</v>
      </c>
      <c r="X253" s="60" t="e">
        <f t="shared" si="192"/>
        <v>#REF!</v>
      </c>
      <c r="Y253" s="60" t="e">
        <f t="shared" si="193"/>
        <v>#REF!</v>
      </c>
      <c r="Z253" s="60" t="e">
        <f t="shared" ref="Z253:Z272" si="195">ROUND(Y253*0.85,0)</f>
        <v>#REF!</v>
      </c>
      <c r="AA253" s="37">
        <v>16802</v>
      </c>
    </row>
    <row r="254" spans="1:28" ht="15">
      <c r="A254" s="22" t="s">
        <v>133</v>
      </c>
      <c r="B254" s="23">
        <v>2.1</v>
      </c>
      <c r="C254" s="23">
        <v>5.04</v>
      </c>
      <c r="D254" s="24"/>
      <c r="E254" s="21">
        <v>7782</v>
      </c>
      <c r="G254" s="29">
        <f t="shared" si="181"/>
        <v>8093</v>
      </c>
      <c r="H254" s="32">
        <f t="shared" si="182"/>
        <v>8498</v>
      </c>
      <c r="I254" s="34">
        <f t="shared" si="183"/>
        <v>8498</v>
      </c>
      <c r="J254" s="35">
        <f t="shared" si="184"/>
        <v>8838</v>
      </c>
      <c r="K254" s="37">
        <f t="shared" si="185"/>
        <v>9545</v>
      </c>
      <c r="M254" s="41">
        <f t="shared" si="186"/>
        <v>9545</v>
      </c>
      <c r="N254" s="54">
        <f t="shared" si="187"/>
        <v>10022</v>
      </c>
      <c r="O254" s="37">
        <f t="shared" si="188"/>
        <v>10323</v>
      </c>
      <c r="P254" s="37">
        <f t="shared" si="189"/>
        <v>10323</v>
      </c>
      <c r="Q254" s="37">
        <f t="shared" si="189"/>
        <v>10323</v>
      </c>
      <c r="R254" s="37">
        <f t="shared" si="190"/>
        <v>11046</v>
      </c>
      <c r="S254" s="60">
        <f t="shared" si="190"/>
        <v>11819</v>
      </c>
      <c r="T254" s="37">
        <f t="shared" si="190"/>
        <v>12646</v>
      </c>
      <c r="U254" s="37">
        <f t="shared" si="194"/>
        <v>13076</v>
      </c>
      <c r="V254" s="37">
        <f t="shared" si="191"/>
        <v>13599</v>
      </c>
      <c r="W254" s="60">
        <f t="shared" si="175"/>
        <v>14959</v>
      </c>
      <c r="X254" s="60">
        <f t="shared" si="192"/>
        <v>16006</v>
      </c>
      <c r="Y254" s="60">
        <f t="shared" si="193"/>
        <v>15206</v>
      </c>
      <c r="Z254" s="60">
        <f t="shared" si="195"/>
        <v>12925</v>
      </c>
      <c r="AA254" s="37">
        <v>27400</v>
      </c>
    </row>
    <row r="255" spans="1:28" ht="15">
      <c r="A255" s="22" t="s">
        <v>134</v>
      </c>
      <c r="B255" s="23">
        <v>0.46</v>
      </c>
      <c r="C255" s="23">
        <v>1.1000000000000001</v>
      </c>
      <c r="D255" s="24">
        <v>1694</v>
      </c>
      <c r="E255" s="21" t="e">
        <f>ROUND(PRODUCT(D255,#REF!),0)</f>
        <v>#REF!</v>
      </c>
      <c r="G255" s="29" t="e">
        <f t="shared" si="181"/>
        <v>#REF!</v>
      </c>
      <c r="H255" s="32" t="e">
        <f t="shared" si="182"/>
        <v>#REF!</v>
      </c>
      <c r="I255" s="34" t="e">
        <f t="shared" si="183"/>
        <v>#REF!</v>
      </c>
      <c r="J255" s="35" t="e">
        <f t="shared" si="184"/>
        <v>#REF!</v>
      </c>
      <c r="K255" s="37" t="e">
        <f t="shared" si="185"/>
        <v>#REF!</v>
      </c>
      <c r="M255" s="46" t="e">
        <f t="shared" si="186"/>
        <v>#REF!</v>
      </c>
      <c r="N255" s="58" t="e">
        <f t="shared" si="187"/>
        <v>#REF!</v>
      </c>
      <c r="O255" s="37" t="e">
        <f t="shared" si="188"/>
        <v>#REF!</v>
      </c>
      <c r="P255" s="37" t="e">
        <f t="shared" si="189"/>
        <v>#REF!</v>
      </c>
      <c r="Q255" s="37" t="e">
        <f t="shared" si="189"/>
        <v>#REF!</v>
      </c>
      <c r="R255" s="37" t="e">
        <f t="shared" si="190"/>
        <v>#REF!</v>
      </c>
      <c r="S255" s="60" t="e">
        <f t="shared" si="190"/>
        <v>#REF!</v>
      </c>
      <c r="T255" s="37" t="e">
        <f t="shared" si="190"/>
        <v>#REF!</v>
      </c>
      <c r="U255" s="37" t="e">
        <f t="shared" si="194"/>
        <v>#REF!</v>
      </c>
      <c r="V255" s="37" t="e">
        <f t="shared" si="191"/>
        <v>#REF!</v>
      </c>
      <c r="W255" s="60" t="e">
        <f t="shared" si="175"/>
        <v>#REF!</v>
      </c>
      <c r="X255" s="60" t="e">
        <f t="shared" si="192"/>
        <v>#REF!</v>
      </c>
      <c r="Y255" s="60" t="e">
        <f t="shared" si="193"/>
        <v>#REF!</v>
      </c>
      <c r="Z255" s="60" t="e">
        <f t="shared" si="195"/>
        <v>#REF!</v>
      </c>
      <c r="AA255" s="37">
        <v>4083</v>
      </c>
    </row>
    <row r="256" spans="1:28" ht="15">
      <c r="A256" s="22" t="s">
        <v>135</v>
      </c>
      <c r="B256" s="23">
        <v>0.17</v>
      </c>
      <c r="C256" s="23">
        <v>0.41</v>
      </c>
      <c r="D256" s="24">
        <v>675</v>
      </c>
      <c r="E256" s="21" t="e">
        <f>ROUND(PRODUCT(D256,#REF!),0)</f>
        <v>#REF!</v>
      </c>
      <c r="G256" s="29" t="e">
        <f t="shared" si="181"/>
        <v>#REF!</v>
      </c>
      <c r="H256" s="32" t="e">
        <f t="shared" si="182"/>
        <v>#REF!</v>
      </c>
      <c r="I256" s="34" t="e">
        <f t="shared" si="183"/>
        <v>#REF!</v>
      </c>
      <c r="J256" s="35" t="e">
        <f t="shared" si="184"/>
        <v>#REF!</v>
      </c>
      <c r="K256" s="37" t="e">
        <f t="shared" si="185"/>
        <v>#REF!</v>
      </c>
      <c r="M256" s="44" t="e">
        <f t="shared" si="186"/>
        <v>#REF!</v>
      </c>
      <c r="N256" s="58" t="e">
        <f t="shared" si="187"/>
        <v>#REF!</v>
      </c>
      <c r="O256" s="37" t="e">
        <f t="shared" si="188"/>
        <v>#REF!</v>
      </c>
      <c r="P256" s="37" t="e">
        <f t="shared" si="189"/>
        <v>#REF!</v>
      </c>
      <c r="Q256" s="37" t="e">
        <f t="shared" si="189"/>
        <v>#REF!</v>
      </c>
      <c r="R256" s="37" t="e">
        <f t="shared" si="190"/>
        <v>#REF!</v>
      </c>
      <c r="S256" s="60" t="e">
        <f t="shared" si="190"/>
        <v>#REF!</v>
      </c>
      <c r="T256" s="37" t="e">
        <f t="shared" si="190"/>
        <v>#REF!</v>
      </c>
      <c r="U256" s="37" t="e">
        <f t="shared" si="194"/>
        <v>#REF!</v>
      </c>
      <c r="V256" s="37" t="e">
        <f t="shared" si="191"/>
        <v>#REF!</v>
      </c>
      <c r="W256" s="60" t="e">
        <f t="shared" si="175"/>
        <v>#REF!</v>
      </c>
      <c r="X256" s="60" t="e">
        <f t="shared" si="192"/>
        <v>#REF!</v>
      </c>
      <c r="Y256" s="60" t="e">
        <f t="shared" si="193"/>
        <v>#REF!</v>
      </c>
      <c r="Z256" s="60" t="e">
        <f t="shared" si="195"/>
        <v>#REF!</v>
      </c>
      <c r="AA256" s="37">
        <v>1577</v>
      </c>
    </row>
    <row r="257" spans="1:27" ht="15">
      <c r="A257" s="22" t="s">
        <v>136</v>
      </c>
      <c r="B257" s="23">
        <v>0.55000000000000004</v>
      </c>
      <c r="C257" s="23">
        <v>1.32</v>
      </c>
      <c r="D257" s="24">
        <v>1897</v>
      </c>
      <c r="E257" s="21" t="e">
        <f>ROUND(PRODUCT(D257,#REF!),0)</f>
        <v>#REF!</v>
      </c>
      <c r="G257" s="29" t="e">
        <f t="shared" si="181"/>
        <v>#REF!</v>
      </c>
      <c r="H257" s="32" t="e">
        <f t="shared" si="182"/>
        <v>#REF!</v>
      </c>
      <c r="I257" s="34" t="e">
        <f t="shared" si="183"/>
        <v>#REF!</v>
      </c>
      <c r="J257" s="35" t="e">
        <f t="shared" si="184"/>
        <v>#REF!</v>
      </c>
      <c r="K257" s="37" t="e">
        <f t="shared" si="185"/>
        <v>#REF!</v>
      </c>
      <c r="M257" s="44" t="e">
        <f t="shared" si="186"/>
        <v>#REF!</v>
      </c>
      <c r="N257" s="56" t="e">
        <f t="shared" si="187"/>
        <v>#REF!</v>
      </c>
      <c r="O257" s="37" t="e">
        <f t="shared" si="188"/>
        <v>#REF!</v>
      </c>
      <c r="P257" s="37" t="e">
        <f t="shared" si="189"/>
        <v>#REF!</v>
      </c>
      <c r="Q257" s="37" t="e">
        <f t="shared" si="189"/>
        <v>#REF!</v>
      </c>
      <c r="R257" s="37" t="e">
        <f t="shared" si="190"/>
        <v>#REF!</v>
      </c>
      <c r="S257" s="60" t="e">
        <f t="shared" si="190"/>
        <v>#REF!</v>
      </c>
      <c r="T257" s="37" t="e">
        <f t="shared" si="190"/>
        <v>#REF!</v>
      </c>
      <c r="U257" s="37" t="e">
        <f t="shared" si="194"/>
        <v>#REF!</v>
      </c>
      <c r="V257" s="37" t="e">
        <f t="shared" si="191"/>
        <v>#REF!</v>
      </c>
      <c r="W257" s="60" t="e">
        <f t="shared" si="175"/>
        <v>#REF!</v>
      </c>
      <c r="X257" s="60" t="e">
        <f t="shared" si="192"/>
        <v>#REF!</v>
      </c>
      <c r="Y257" s="60" t="e">
        <f t="shared" si="193"/>
        <v>#REF!</v>
      </c>
      <c r="Z257" s="60" t="e">
        <f t="shared" si="195"/>
        <v>#REF!</v>
      </c>
      <c r="AA257" s="37">
        <v>5178</v>
      </c>
    </row>
    <row r="258" spans="1:27" ht="15">
      <c r="A258" s="22" t="s">
        <v>137</v>
      </c>
      <c r="B258" s="23">
        <v>0.69</v>
      </c>
      <c r="C258" s="23">
        <v>1.66</v>
      </c>
      <c r="D258" s="24">
        <v>2319</v>
      </c>
      <c r="E258" s="21" t="e">
        <f>ROUND(PRODUCT(D258,#REF!),0)</f>
        <v>#REF!</v>
      </c>
      <c r="G258" s="29" t="e">
        <f t="shared" si="181"/>
        <v>#REF!</v>
      </c>
      <c r="H258" s="32" t="e">
        <f t="shared" si="182"/>
        <v>#REF!</v>
      </c>
      <c r="I258" s="34" t="e">
        <f t="shared" si="183"/>
        <v>#REF!</v>
      </c>
      <c r="J258" s="35" t="e">
        <f t="shared" si="184"/>
        <v>#REF!</v>
      </c>
      <c r="K258" s="37" t="e">
        <f t="shared" si="185"/>
        <v>#REF!</v>
      </c>
      <c r="M258" s="44" t="e">
        <f t="shared" si="186"/>
        <v>#REF!</v>
      </c>
      <c r="N258" s="54" t="e">
        <f t="shared" si="187"/>
        <v>#REF!</v>
      </c>
      <c r="O258" s="37" t="e">
        <f t="shared" si="188"/>
        <v>#REF!</v>
      </c>
      <c r="P258" s="37" t="e">
        <f t="shared" si="189"/>
        <v>#REF!</v>
      </c>
      <c r="Q258" s="37" t="e">
        <f t="shared" si="189"/>
        <v>#REF!</v>
      </c>
      <c r="R258" s="37" t="e">
        <f t="shared" si="190"/>
        <v>#REF!</v>
      </c>
      <c r="S258" s="60" t="e">
        <f t="shared" si="190"/>
        <v>#REF!</v>
      </c>
      <c r="T258" s="37" t="e">
        <f t="shared" si="190"/>
        <v>#REF!</v>
      </c>
      <c r="U258" s="37" t="e">
        <f t="shared" si="194"/>
        <v>#REF!</v>
      </c>
      <c r="V258" s="37" t="e">
        <f t="shared" si="191"/>
        <v>#REF!</v>
      </c>
      <c r="W258" s="60" t="e">
        <f t="shared" si="175"/>
        <v>#REF!</v>
      </c>
      <c r="X258" s="60" t="e">
        <f t="shared" si="192"/>
        <v>#REF!</v>
      </c>
      <c r="Y258" s="60" t="e">
        <f t="shared" si="193"/>
        <v>#REF!</v>
      </c>
      <c r="Z258" s="60" t="e">
        <f t="shared" si="195"/>
        <v>#REF!</v>
      </c>
      <c r="AA258" s="37">
        <v>6970</v>
      </c>
    </row>
    <row r="259" spans="1:27" ht="15">
      <c r="A259" s="22" t="s">
        <v>138</v>
      </c>
      <c r="B259" s="23">
        <v>0.2</v>
      </c>
      <c r="C259" s="23">
        <v>0.48</v>
      </c>
      <c r="D259" s="24">
        <v>672</v>
      </c>
      <c r="E259" s="21" t="e">
        <f>ROUND(PRODUCT(D259,#REF!),0)</f>
        <v>#REF!</v>
      </c>
      <c r="G259" s="29" t="e">
        <f t="shared" si="181"/>
        <v>#REF!</v>
      </c>
      <c r="H259" s="32" t="e">
        <f t="shared" si="182"/>
        <v>#REF!</v>
      </c>
      <c r="I259" s="34" t="e">
        <f t="shared" si="183"/>
        <v>#REF!</v>
      </c>
      <c r="J259" s="35" t="e">
        <f t="shared" si="184"/>
        <v>#REF!</v>
      </c>
      <c r="K259" s="37" t="e">
        <f t="shared" si="185"/>
        <v>#REF!</v>
      </c>
      <c r="M259" s="46" t="e">
        <f t="shared" si="186"/>
        <v>#REF!</v>
      </c>
      <c r="N259" s="58" t="e">
        <f t="shared" si="187"/>
        <v>#REF!</v>
      </c>
      <c r="O259" s="37" t="e">
        <f t="shared" si="188"/>
        <v>#REF!</v>
      </c>
      <c r="P259" s="37" t="e">
        <f t="shared" si="189"/>
        <v>#REF!</v>
      </c>
      <c r="Q259" s="37" t="e">
        <f t="shared" si="189"/>
        <v>#REF!</v>
      </c>
      <c r="R259" s="37" t="e">
        <f t="shared" si="190"/>
        <v>#REF!</v>
      </c>
      <c r="S259" s="60" t="e">
        <f t="shared" si="190"/>
        <v>#REF!</v>
      </c>
      <c r="T259" s="37" t="e">
        <f t="shared" si="190"/>
        <v>#REF!</v>
      </c>
      <c r="U259" s="37" t="e">
        <f t="shared" si="194"/>
        <v>#REF!</v>
      </c>
      <c r="V259" s="37" t="e">
        <f t="shared" si="191"/>
        <v>#REF!</v>
      </c>
      <c r="W259" s="60" t="e">
        <f t="shared" si="175"/>
        <v>#REF!</v>
      </c>
      <c r="X259" s="60" t="e">
        <f t="shared" si="192"/>
        <v>#REF!</v>
      </c>
      <c r="Y259" s="60" t="e">
        <f t="shared" si="193"/>
        <v>#REF!</v>
      </c>
      <c r="Z259" s="60" t="e">
        <f t="shared" si="195"/>
        <v>#REF!</v>
      </c>
      <c r="AA259" s="37">
        <v>1852</v>
      </c>
    </row>
    <row r="260" spans="1:27" ht="15">
      <c r="A260" s="22" t="s">
        <v>139</v>
      </c>
      <c r="B260" s="23">
        <v>0.31</v>
      </c>
      <c r="C260" s="23">
        <v>0.74</v>
      </c>
      <c r="D260" s="24">
        <v>1053</v>
      </c>
      <c r="E260" s="21" t="e">
        <f>ROUND(PRODUCT(D260,#REF!),0)</f>
        <v>#REF!</v>
      </c>
      <c r="G260" s="29" t="e">
        <f t="shared" si="181"/>
        <v>#REF!</v>
      </c>
      <c r="H260" s="32" t="e">
        <f t="shared" si="182"/>
        <v>#REF!</v>
      </c>
      <c r="I260" s="34" t="e">
        <f t="shared" si="183"/>
        <v>#REF!</v>
      </c>
      <c r="J260" s="35" t="e">
        <f t="shared" si="184"/>
        <v>#REF!</v>
      </c>
      <c r="K260" s="37" t="e">
        <f t="shared" si="185"/>
        <v>#REF!</v>
      </c>
      <c r="M260" s="41" t="e">
        <f t="shared" si="186"/>
        <v>#REF!</v>
      </c>
      <c r="N260" s="58" t="e">
        <f t="shared" si="187"/>
        <v>#REF!</v>
      </c>
      <c r="O260" s="37" t="e">
        <f t="shared" si="188"/>
        <v>#REF!</v>
      </c>
      <c r="P260" s="37" t="e">
        <f t="shared" si="189"/>
        <v>#REF!</v>
      </c>
      <c r="Q260" s="37" t="e">
        <f t="shared" si="189"/>
        <v>#REF!</v>
      </c>
      <c r="R260" s="37" t="e">
        <f t="shared" si="190"/>
        <v>#REF!</v>
      </c>
      <c r="S260" s="60" t="e">
        <f t="shared" si="190"/>
        <v>#REF!</v>
      </c>
      <c r="T260" s="37" t="e">
        <f t="shared" si="190"/>
        <v>#REF!</v>
      </c>
      <c r="U260" s="37" t="e">
        <f t="shared" si="194"/>
        <v>#REF!</v>
      </c>
      <c r="V260" s="37" t="e">
        <f t="shared" si="191"/>
        <v>#REF!</v>
      </c>
      <c r="W260" s="60" t="e">
        <f t="shared" si="175"/>
        <v>#REF!</v>
      </c>
      <c r="X260" s="60" t="e">
        <f t="shared" si="192"/>
        <v>#REF!</v>
      </c>
      <c r="Y260" s="60" t="e">
        <f t="shared" si="193"/>
        <v>#REF!</v>
      </c>
      <c r="Z260" s="60" t="e">
        <f t="shared" si="195"/>
        <v>#REF!</v>
      </c>
      <c r="AA260" s="37">
        <v>3018</v>
      </c>
    </row>
    <row r="261" spans="1:27" ht="15">
      <c r="A261" s="22" t="s">
        <v>140</v>
      </c>
      <c r="B261" s="23">
        <v>0.65</v>
      </c>
      <c r="C261" s="23">
        <v>1.56</v>
      </c>
      <c r="D261" s="24">
        <v>2208</v>
      </c>
      <c r="E261" s="21" t="e">
        <f>ROUND(PRODUCT(D261,#REF!),0)</f>
        <v>#REF!</v>
      </c>
      <c r="G261" s="29" t="e">
        <f t="shared" si="181"/>
        <v>#REF!</v>
      </c>
      <c r="H261" s="32" t="e">
        <f t="shared" si="182"/>
        <v>#REF!</v>
      </c>
      <c r="I261" s="34" t="e">
        <f t="shared" si="183"/>
        <v>#REF!</v>
      </c>
      <c r="J261" s="35" t="e">
        <f t="shared" si="184"/>
        <v>#REF!</v>
      </c>
      <c r="K261" s="37" t="e">
        <f t="shared" si="185"/>
        <v>#REF!</v>
      </c>
      <c r="M261" s="46" t="e">
        <f t="shared" si="186"/>
        <v>#REF!</v>
      </c>
      <c r="N261" s="56" t="e">
        <f t="shared" si="187"/>
        <v>#REF!</v>
      </c>
      <c r="O261" s="37" t="e">
        <f t="shared" si="188"/>
        <v>#REF!</v>
      </c>
      <c r="P261" s="37" t="e">
        <f t="shared" si="189"/>
        <v>#REF!</v>
      </c>
      <c r="Q261" s="37" t="e">
        <f t="shared" si="189"/>
        <v>#REF!</v>
      </c>
      <c r="R261" s="37" t="e">
        <f t="shared" si="190"/>
        <v>#REF!</v>
      </c>
      <c r="S261" s="60" t="e">
        <f t="shared" si="190"/>
        <v>#REF!</v>
      </c>
      <c r="T261" s="37" t="e">
        <f t="shared" si="190"/>
        <v>#REF!</v>
      </c>
      <c r="U261" s="37" t="e">
        <f t="shared" si="194"/>
        <v>#REF!</v>
      </c>
      <c r="V261" s="37" t="e">
        <f t="shared" si="191"/>
        <v>#REF!</v>
      </c>
      <c r="W261" s="60" t="e">
        <f t="shared" si="175"/>
        <v>#REF!</v>
      </c>
      <c r="X261" s="60" t="e">
        <f t="shared" si="192"/>
        <v>#REF!</v>
      </c>
      <c r="Y261" s="60" t="e">
        <f t="shared" si="193"/>
        <v>#REF!</v>
      </c>
      <c r="Z261" s="60" t="e">
        <f t="shared" si="195"/>
        <v>#REF!</v>
      </c>
      <c r="AA261" s="37">
        <v>6493</v>
      </c>
    </row>
    <row r="262" spans="1:27" ht="15">
      <c r="A262" s="22" t="s">
        <v>141</v>
      </c>
      <c r="B262" s="23">
        <v>0.82</v>
      </c>
      <c r="C262" s="23">
        <v>1.97</v>
      </c>
      <c r="D262" s="24">
        <v>2976</v>
      </c>
      <c r="E262" s="21" t="e">
        <f>ROUND(PRODUCT(D262,#REF!),0)</f>
        <v>#REF!</v>
      </c>
      <c r="G262" s="29" t="e">
        <f t="shared" si="181"/>
        <v>#REF!</v>
      </c>
      <c r="H262" s="32" t="e">
        <f t="shared" si="182"/>
        <v>#REF!</v>
      </c>
      <c r="I262" s="34" t="e">
        <f t="shared" si="183"/>
        <v>#REF!</v>
      </c>
      <c r="J262" s="35" t="e">
        <f t="shared" si="184"/>
        <v>#REF!</v>
      </c>
      <c r="K262" s="37" t="e">
        <f t="shared" si="185"/>
        <v>#REF!</v>
      </c>
      <c r="M262" s="46" t="e">
        <f t="shared" si="186"/>
        <v>#REF!</v>
      </c>
      <c r="N262" s="56" t="e">
        <f t="shared" si="187"/>
        <v>#REF!</v>
      </c>
      <c r="O262" s="37" t="e">
        <f t="shared" si="188"/>
        <v>#REF!</v>
      </c>
      <c r="P262" s="37" t="e">
        <f t="shared" si="189"/>
        <v>#REF!</v>
      </c>
      <c r="Q262" s="37" t="e">
        <f t="shared" si="189"/>
        <v>#REF!</v>
      </c>
      <c r="R262" s="37" t="e">
        <f t="shared" si="190"/>
        <v>#REF!</v>
      </c>
      <c r="S262" s="60" t="e">
        <f t="shared" si="190"/>
        <v>#REF!</v>
      </c>
      <c r="T262" s="37" t="e">
        <f t="shared" si="190"/>
        <v>#REF!</v>
      </c>
      <c r="U262" s="37" t="e">
        <f t="shared" si="194"/>
        <v>#REF!</v>
      </c>
      <c r="V262" s="37" t="e">
        <f t="shared" si="191"/>
        <v>#REF!</v>
      </c>
      <c r="W262" s="60" t="e">
        <f t="shared" si="175"/>
        <v>#REF!</v>
      </c>
      <c r="X262" s="60" t="e">
        <f t="shared" si="192"/>
        <v>#REF!</v>
      </c>
      <c r="Y262" s="60" t="e">
        <f t="shared" si="193"/>
        <v>#REF!</v>
      </c>
      <c r="Z262" s="60" t="e">
        <f t="shared" si="195"/>
        <v>#REF!</v>
      </c>
      <c r="AA262" s="37">
        <v>7879</v>
      </c>
    </row>
    <row r="263" spans="1:27" ht="15">
      <c r="A263" s="22" t="s">
        <v>142</v>
      </c>
      <c r="B263" s="23">
        <v>0.23</v>
      </c>
      <c r="C263" s="23">
        <v>0.55000000000000004</v>
      </c>
      <c r="D263" s="24">
        <v>715</v>
      </c>
      <c r="E263" s="21" t="e">
        <f>ROUND(PRODUCT(D263,#REF!),0)</f>
        <v>#REF!</v>
      </c>
      <c r="G263" s="29" t="e">
        <f t="shared" si="181"/>
        <v>#REF!</v>
      </c>
      <c r="H263" s="32" t="e">
        <f t="shared" si="182"/>
        <v>#REF!</v>
      </c>
      <c r="I263" s="34" t="e">
        <f t="shared" si="183"/>
        <v>#REF!</v>
      </c>
      <c r="J263" s="35" t="e">
        <f t="shared" si="184"/>
        <v>#REF!</v>
      </c>
      <c r="K263" s="37" t="e">
        <f t="shared" si="185"/>
        <v>#REF!</v>
      </c>
      <c r="M263" s="41" t="e">
        <f t="shared" si="186"/>
        <v>#REF!</v>
      </c>
      <c r="N263" s="54" t="e">
        <f t="shared" si="187"/>
        <v>#REF!</v>
      </c>
      <c r="O263" s="37" t="e">
        <f t="shared" si="188"/>
        <v>#REF!</v>
      </c>
      <c r="P263" s="37" t="e">
        <f t="shared" si="189"/>
        <v>#REF!</v>
      </c>
      <c r="Q263" s="37" t="e">
        <f t="shared" si="189"/>
        <v>#REF!</v>
      </c>
      <c r="R263" s="37" t="e">
        <f t="shared" si="190"/>
        <v>#REF!</v>
      </c>
      <c r="S263" s="60" t="e">
        <f t="shared" si="190"/>
        <v>#REF!</v>
      </c>
      <c r="T263" s="37" t="e">
        <f t="shared" si="190"/>
        <v>#REF!</v>
      </c>
      <c r="U263" s="37" t="e">
        <f t="shared" si="194"/>
        <v>#REF!</v>
      </c>
      <c r="V263" s="37" t="e">
        <f t="shared" si="191"/>
        <v>#REF!</v>
      </c>
      <c r="W263" s="60" t="e">
        <f t="shared" si="175"/>
        <v>#REF!</v>
      </c>
      <c r="X263" s="60" t="e">
        <f t="shared" si="192"/>
        <v>#REF!</v>
      </c>
      <c r="Y263" s="60" t="e">
        <f t="shared" si="193"/>
        <v>#REF!</v>
      </c>
      <c r="Z263" s="60" t="e">
        <f t="shared" si="195"/>
        <v>#REF!</v>
      </c>
      <c r="AA263" s="37">
        <v>2411</v>
      </c>
    </row>
    <row r="264" spans="1:27" ht="15">
      <c r="A264" s="22" t="s">
        <v>143</v>
      </c>
      <c r="B264" s="23">
        <v>0.36</v>
      </c>
      <c r="C264" s="23">
        <v>0.86</v>
      </c>
      <c r="D264" s="24">
        <v>1306</v>
      </c>
      <c r="E264" s="21" t="e">
        <f>ROUND(PRODUCT(D264,#REF!),0)</f>
        <v>#REF!</v>
      </c>
      <c r="G264" s="29" t="e">
        <f t="shared" si="181"/>
        <v>#REF!</v>
      </c>
      <c r="H264" s="32" t="e">
        <f t="shared" si="182"/>
        <v>#REF!</v>
      </c>
      <c r="I264" s="34" t="e">
        <f t="shared" si="183"/>
        <v>#REF!</v>
      </c>
      <c r="J264" s="35" t="e">
        <f t="shared" si="184"/>
        <v>#REF!</v>
      </c>
      <c r="K264" s="37" t="e">
        <f t="shared" si="185"/>
        <v>#REF!</v>
      </c>
      <c r="M264" s="44" t="e">
        <f t="shared" si="186"/>
        <v>#REF!</v>
      </c>
      <c r="N264" s="56" t="e">
        <f t="shared" si="187"/>
        <v>#REF!</v>
      </c>
      <c r="O264" s="37" t="e">
        <f t="shared" si="188"/>
        <v>#REF!</v>
      </c>
      <c r="P264" s="37" t="e">
        <f t="shared" si="189"/>
        <v>#REF!</v>
      </c>
      <c r="Q264" s="37" t="e">
        <f t="shared" si="189"/>
        <v>#REF!</v>
      </c>
      <c r="R264" s="37" t="e">
        <f t="shared" si="190"/>
        <v>#REF!</v>
      </c>
      <c r="S264" s="60" t="e">
        <f t="shared" si="190"/>
        <v>#REF!</v>
      </c>
      <c r="T264" s="37" t="e">
        <f t="shared" si="190"/>
        <v>#REF!</v>
      </c>
      <c r="U264" s="37" t="e">
        <f t="shared" si="194"/>
        <v>#REF!</v>
      </c>
      <c r="V264" s="37" t="e">
        <f t="shared" si="191"/>
        <v>#REF!</v>
      </c>
      <c r="W264" s="60" t="e">
        <f t="shared" si="175"/>
        <v>#REF!</v>
      </c>
      <c r="X264" s="60" t="e">
        <f t="shared" si="192"/>
        <v>#REF!</v>
      </c>
      <c r="Y264" s="60" t="e">
        <f t="shared" si="193"/>
        <v>#REF!</v>
      </c>
      <c r="Z264" s="60" t="e">
        <f t="shared" si="195"/>
        <v>#REF!</v>
      </c>
      <c r="AA264" s="37">
        <v>3736</v>
      </c>
    </row>
    <row r="265" spans="1:27" ht="15">
      <c r="A265" s="22" t="s">
        <v>144</v>
      </c>
      <c r="B265" s="23">
        <v>0.76</v>
      </c>
      <c r="C265" s="23">
        <v>1.82</v>
      </c>
      <c r="D265" s="24">
        <v>2717</v>
      </c>
      <c r="E265" s="21" t="e">
        <f>ROUND(PRODUCT(D265,#REF!),0)</f>
        <v>#REF!</v>
      </c>
      <c r="G265" s="29" t="e">
        <f t="shared" si="181"/>
        <v>#REF!</v>
      </c>
      <c r="H265" s="32" t="e">
        <f t="shared" si="182"/>
        <v>#REF!</v>
      </c>
      <c r="I265" s="34" t="e">
        <f t="shared" si="183"/>
        <v>#REF!</v>
      </c>
      <c r="J265" s="35" t="e">
        <f t="shared" si="184"/>
        <v>#REF!</v>
      </c>
      <c r="K265" s="37" t="e">
        <f t="shared" si="185"/>
        <v>#REF!</v>
      </c>
      <c r="M265" s="46" t="e">
        <f t="shared" si="186"/>
        <v>#REF!</v>
      </c>
      <c r="N265" s="56" t="e">
        <f t="shared" si="187"/>
        <v>#REF!</v>
      </c>
      <c r="O265" s="37" t="e">
        <f t="shared" si="188"/>
        <v>#REF!</v>
      </c>
      <c r="P265" s="37" t="e">
        <f t="shared" si="189"/>
        <v>#REF!</v>
      </c>
      <c r="Q265" s="37" t="e">
        <f t="shared" si="189"/>
        <v>#REF!</v>
      </c>
      <c r="R265" s="37" t="e">
        <f t="shared" si="190"/>
        <v>#REF!</v>
      </c>
      <c r="S265" s="60" t="e">
        <f t="shared" si="190"/>
        <v>#REF!</v>
      </c>
      <c r="T265" s="37" t="e">
        <f t="shared" si="190"/>
        <v>#REF!</v>
      </c>
      <c r="U265" s="37" t="e">
        <f t="shared" si="194"/>
        <v>#REF!</v>
      </c>
      <c r="V265" s="37" t="e">
        <f t="shared" si="191"/>
        <v>#REF!</v>
      </c>
      <c r="W265" s="60" t="e">
        <f t="shared" si="175"/>
        <v>#REF!</v>
      </c>
      <c r="X265" s="60" t="e">
        <f t="shared" si="192"/>
        <v>#REF!</v>
      </c>
      <c r="Y265" s="60" t="e">
        <f t="shared" si="193"/>
        <v>#REF!</v>
      </c>
      <c r="Z265" s="60" t="e">
        <f t="shared" si="195"/>
        <v>#REF!</v>
      </c>
      <c r="AA265" s="37">
        <v>7340</v>
      </c>
    </row>
    <row r="266" spans="1:27" ht="15">
      <c r="A266" s="22" t="s">
        <v>145</v>
      </c>
      <c r="B266" s="23">
        <v>0.96</v>
      </c>
      <c r="C266" s="23">
        <v>2.2999999999999998</v>
      </c>
      <c r="D266" s="24">
        <v>3415</v>
      </c>
      <c r="E266" s="21" t="e">
        <f>ROUND(PRODUCT(D266,#REF!),0)</f>
        <v>#REF!</v>
      </c>
      <c r="G266" s="29" t="e">
        <f t="shared" si="181"/>
        <v>#REF!</v>
      </c>
      <c r="H266" s="32" t="e">
        <f t="shared" si="182"/>
        <v>#REF!</v>
      </c>
      <c r="I266" s="34" t="e">
        <f t="shared" si="183"/>
        <v>#REF!</v>
      </c>
      <c r="J266" s="35" t="e">
        <f t="shared" si="184"/>
        <v>#REF!</v>
      </c>
      <c r="K266" s="37" t="e">
        <f t="shared" si="185"/>
        <v>#REF!</v>
      </c>
      <c r="M266" s="41" t="e">
        <f t="shared" si="186"/>
        <v>#REF!</v>
      </c>
      <c r="N266" s="56" t="e">
        <f t="shared" si="187"/>
        <v>#REF!</v>
      </c>
      <c r="O266" s="37" t="e">
        <f t="shared" si="188"/>
        <v>#REF!</v>
      </c>
      <c r="P266" s="37" t="e">
        <f t="shared" si="189"/>
        <v>#REF!</v>
      </c>
      <c r="Q266" s="37" t="e">
        <f t="shared" si="189"/>
        <v>#REF!</v>
      </c>
      <c r="R266" s="37" t="e">
        <f t="shared" si="190"/>
        <v>#REF!</v>
      </c>
      <c r="S266" s="60" t="e">
        <f t="shared" si="190"/>
        <v>#REF!</v>
      </c>
      <c r="T266" s="37" t="e">
        <f t="shared" si="190"/>
        <v>#REF!</v>
      </c>
      <c r="U266" s="37" t="e">
        <f t="shared" si="194"/>
        <v>#REF!</v>
      </c>
      <c r="V266" s="37" t="e">
        <f t="shared" si="191"/>
        <v>#REF!</v>
      </c>
      <c r="W266" s="60" t="e">
        <f t="shared" si="175"/>
        <v>#REF!</v>
      </c>
      <c r="X266" s="60" t="e">
        <f t="shared" si="192"/>
        <v>#REF!</v>
      </c>
      <c r="Y266" s="60" t="e">
        <f t="shared" si="193"/>
        <v>#REF!</v>
      </c>
      <c r="Z266" s="60" t="e">
        <f t="shared" si="195"/>
        <v>#REF!</v>
      </c>
      <c r="AA266" s="37">
        <v>9230</v>
      </c>
    </row>
    <row r="267" spans="1:27" ht="15.75" thickBot="1">
      <c r="A267" s="22" t="s">
        <v>150</v>
      </c>
      <c r="B267" s="23">
        <v>0.41</v>
      </c>
      <c r="C267" s="23">
        <v>0.98</v>
      </c>
      <c r="D267" s="24">
        <v>1480</v>
      </c>
      <c r="E267" s="21" t="e">
        <f>ROUND(PRODUCT(D267,#REF!),0)</f>
        <v>#REF!</v>
      </c>
      <c r="G267" s="29" t="e">
        <f t="shared" si="181"/>
        <v>#REF!</v>
      </c>
      <c r="H267" s="32" t="e">
        <f t="shared" si="182"/>
        <v>#REF!</v>
      </c>
      <c r="I267" s="34" t="e">
        <f t="shared" si="183"/>
        <v>#REF!</v>
      </c>
      <c r="J267" s="35" t="e">
        <f t="shared" si="184"/>
        <v>#REF!</v>
      </c>
      <c r="K267" s="37" t="e">
        <f t="shared" si="185"/>
        <v>#REF!</v>
      </c>
      <c r="M267" s="47" t="e">
        <f>K267</f>
        <v>#REF!</v>
      </c>
      <c r="N267" s="57" t="e">
        <f t="shared" si="187"/>
        <v>#REF!</v>
      </c>
      <c r="O267" s="37" t="e">
        <f t="shared" si="188"/>
        <v>#REF!</v>
      </c>
      <c r="P267" s="37" t="e">
        <f t="shared" si="189"/>
        <v>#REF!</v>
      </c>
      <c r="Q267" s="37" t="e">
        <f t="shared" si="189"/>
        <v>#REF!</v>
      </c>
      <c r="R267" s="37" t="e">
        <f t="shared" si="190"/>
        <v>#REF!</v>
      </c>
      <c r="S267" s="60" t="e">
        <f t="shared" si="190"/>
        <v>#REF!</v>
      </c>
      <c r="T267" s="37" t="e">
        <f t="shared" si="190"/>
        <v>#REF!</v>
      </c>
      <c r="U267" s="37" t="e">
        <f t="shared" si="194"/>
        <v>#REF!</v>
      </c>
      <c r="V267" s="37" t="e">
        <f t="shared" si="191"/>
        <v>#REF!</v>
      </c>
      <c r="W267" s="60" t="e">
        <f t="shared" si="175"/>
        <v>#REF!</v>
      </c>
      <c r="X267" s="60" t="e">
        <f t="shared" si="192"/>
        <v>#REF!</v>
      </c>
      <c r="Y267" s="60" t="e">
        <f t="shared" si="193"/>
        <v>#REF!</v>
      </c>
      <c r="Z267" s="60" t="e">
        <f t="shared" si="195"/>
        <v>#REF!</v>
      </c>
      <c r="AA267" s="37">
        <v>3859</v>
      </c>
    </row>
    <row r="268" spans="1:27" ht="15">
      <c r="A268" s="22" t="s">
        <v>146</v>
      </c>
      <c r="B268" s="23">
        <v>0.86</v>
      </c>
      <c r="C268" s="23">
        <v>2.06</v>
      </c>
      <c r="D268" s="24">
        <v>3167</v>
      </c>
      <c r="E268" s="21" t="e">
        <f>ROUND(PRODUCT(D268,#REF!),0)</f>
        <v>#REF!</v>
      </c>
      <c r="G268" s="29" t="e">
        <f t="shared" si="181"/>
        <v>#REF!</v>
      </c>
      <c r="H268" s="32" t="e">
        <f t="shared" si="182"/>
        <v>#REF!</v>
      </c>
      <c r="I268" s="34" t="e">
        <f t="shared" si="183"/>
        <v>#REF!</v>
      </c>
      <c r="J268" s="35" t="e">
        <f t="shared" si="184"/>
        <v>#REF!</v>
      </c>
      <c r="K268" s="37" t="e">
        <f t="shared" si="185"/>
        <v>#REF!</v>
      </c>
      <c r="M268" s="46" t="e">
        <f t="shared" si="186"/>
        <v>#REF!</v>
      </c>
      <c r="N268" s="56" t="e">
        <f t="shared" si="187"/>
        <v>#REF!</v>
      </c>
      <c r="O268" s="37" t="e">
        <f t="shared" si="188"/>
        <v>#REF!</v>
      </c>
      <c r="P268" s="37" t="e">
        <f t="shared" si="189"/>
        <v>#REF!</v>
      </c>
      <c r="Q268" s="37" t="e">
        <f t="shared" si="189"/>
        <v>#REF!</v>
      </c>
      <c r="R268" s="37" t="e">
        <f t="shared" si="190"/>
        <v>#REF!</v>
      </c>
      <c r="S268" s="60" t="e">
        <f t="shared" si="190"/>
        <v>#REF!</v>
      </c>
      <c r="T268" s="37" t="e">
        <f t="shared" si="190"/>
        <v>#REF!</v>
      </c>
      <c r="U268" s="37" t="e">
        <f t="shared" si="194"/>
        <v>#REF!</v>
      </c>
      <c r="V268" s="37" t="e">
        <f t="shared" si="191"/>
        <v>#REF!</v>
      </c>
      <c r="W268" s="60" t="e">
        <f t="shared" si="175"/>
        <v>#REF!</v>
      </c>
      <c r="X268" s="60" t="e">
        <f t="shared" si="192"/>
        <v>#REF!</v>
      </c>
      <c r="Y268" s="60" t="e">
        <f t="shared" si="193"/>
        <v>#REF!</v>
      </c>
      <c r="Z268" s="60" t="e">
        <f t="shared" si="195"/>
        <v>#REF!</v>
      </c>
      <c r="AA268" s="37">
        <v>8748</v>
      </c>
    </row>
    <row r="269" spans="1:27" ht="15">
      <c r="A269" s="22" t="s">
        <v>147</v>
      </c>
      <c r="B269" s="23">
        <v>0.78</v>
      </c>
      <c r="C269" s="23">
        <v>1.87</v>
      </c>
      <c r="D269" s="24">
        <v>2565</v>
      </c>
      <c r="E269" s="21" t="e">
        <f>ROUND(PRODUCT(D269,#REF!),0)</f>
        <v>#REF!</v>
      </c>
      <c r="G269" s="29" t="e">
        <f t="shared" si="181"/>
        <v>#REF!</v>
      </c>
      <c r="H269" s="32" t="e">
        <f t="shared" si="182"/>
        <v>#REF!</v>
      </c>
      <c r="I269" s="34" t="e">
        <f t="shared" si="183"/>
        <v>#REF!</v>
      </c>
      <c r="J269" s="35" t="e">
        <f t="shared" si="184"/>
        <v>#REF!</v>
      </c>
      <c r="K269" s="37" t="e">
        <f t="shared" si="185"/>
        <v>#REF!</v>
      </c>
      <c r="M269" s="46" t="e">
        <f t="shared" si="186"/>
        <v>#REF!</v>
      </c>
      <c r="N269" s="56" t="e">
        <f t="shared" si="187"/>
        <v>#REF!</v>
      </c>
      <c r="O269" s="37" t="e">
        <f t="shared" si="188"/>
        <v>#REF!</v>
      </c>
      <c r="P269" s="37" t="e">
        <f t="shared" si="189"/>
        <v>#REF!</v>
      </c>
      <c r="Q269" s="37" t="e">
        <f t="shared" si="189"/>
        <v>#REF!</v>
      </c>
      <c r="R269" s="37" t="e">
        <f t="shared" si="190"/>
        <v>#REF!</v>
      </c>
      <c r="S269" s="60" t="e">
        <f t="shared" si="190"/>
        <v>#REF!</v>
      </c>
      <c r="T269" s="37" t="e">
        <f t="shared" si="190"/>
        <v>#REF!</v>
      </c>
      <c r="U269" s="37" t="e">
        <f t="shared" si="194"/>
        <v>#REF!</v>
      </c>
      <c r="V269" s="37" t="e">
        <f t="shared" si="191"/>
        <v>#REF!</v>
      </c>
      <c r="W269" s="60" t="e">
        <f t="shared" si="175"/>
        <v>#REF!</v>
      </c>
      <c r="X269" s="60" t="e">
        <f t="shared" si="192"/>
        <v>#REF!</v>
      </c>
      <c r="Y269" s="60" t="e">
        <f t="shared" si="193"/>
        <v>#REF!</v>
      </c>
      <c r="Z269" s="60" t="e">
        <f t="shared" si="195"/>
        <v>#REF!</v>
      </c>
      <c r="AA269" s="37">
        <v>7594</v>
      </c>
    </row>
    <row r="270" spans="1:27" ht="15">
      <c r="A270" s="22" t="s">
        <v>148</v>
      </c>
      <c r="B270" s="23">
        <v>0.91</v>
      </c>
      <c r="C270" s="23">
        <v>2.1800000000000002</v>
      </c>
      <c r="D270" s="24">
        <v>2716</v>
      </c>
      <c r="E270" s="21" t="e">
        <f>ROUND(PRODUCT(D270,#REF!),0)</f>
        <v>#REF!</v>
      </c>
      <c r="G270" s="29" t="e">
        <f t="shared" si="181"/>
        <v>#REF!</v>
      </c>
      <c r="H270" s="32" t="e">
        <f t="shared" si="182"/>
        <v>#REF!</v>
      </c>
      <c r="I270" s="34" t="e">
        <f t="shared" si="183"/>
        <v>#REF!</v>
      </c>
      <c r="J270" s="35" t="e">
        <f t="shared" si="184"/>
        <v>#REF!</v>
      </c>
      <c r="K270" s="37" t="e">
        <f t="shared" si="185"/>
        <v>#REF!</v>
      </c>
      <c r="M270" s="46" t="e">
        <f t="shared" si="186"/>
        <v>#REF!</v>
      </c>
      <c r="N270" s="56" t="e">
        <f t="shared" si="187"/>
        <v>#REF!</v>
      </c>
      <c r="O270" s="37" t="e">
        <f t="shared" si="188"/>
        <v>#REF!</v>
      </c>
      <c r="P270" s="37" t="e">
        <f t="shared" si="189"/>
        <v>#REF!</v>
      </c>
      <c r="Q270" s="37" t="e">
        <f t="shared" si="189"/>
        <v>#REF!</v>
      </c>
      <c r="R270" s="37" t="e">
        <f t="shared" si="190"/>
        <v>#REF!</v>
      </c>
      <c r="S270" s="60" t="e">
        <f t="shared" si="190"/>
        <v>#REF!</v>
      </c>
      <c r="T270" s="37" t="e">
        <f t="shared" si="190"/>
        <v>#REF!</v>
      </c>
      <c r="U270" s="37" t="e">
        <f t="shared" si="194"/>
        <v>#REF!</v>
      </c>
      <c r="V270" s="37" t="e">
        <f t="shared" si="191"/>
        <v>#REF!</v>
      </c>
      <c r="W270" s="60" t="e">
        <f t="shared" si="175"/>
        <v>#REF!</v>
      </c>
      <c r="X270" s="60" t="e">
        <f t="shared" si="192"/>
        <v>#REF!</v>
      </c>
      <c r="Y270" s="60" t="e">
        <f t="shared" si="193"/>
        <v>#REF!</v>
      </c>
      <c r="Z270" s="60" t="e">
        <f t="shared" si="195"/>
        <v>#REF!</v>
      </c>
      <c r="AA270" s="37">
        <v>10649</v>
      </c>
    </row>
    <row r="271" spans="1:27" ht="15">
      <c r="A271" s="22" t="s">
        <v>149</v>
      </c>
      <c r="B271" s="23">
        <v>1.1299999999999999</v>
      </c>
      <c r="C271" s="23">
        <v>2.71</v>
      </c>
      <c r="D271" s="24">
        <v>3636</v>
      </c>
      <c r="E271" s="21" t="e">
        <f>ROUND(PRODUCT(D271,#REF!),0)</f>
        <v>#REF!</v>
      </c>
      <c r="G271" s="29" t="e">
        <f t="shared" si="181"/>
        <v>#REF!</v>
      </c>
      <c r="H271" s="32" t="e">
        <f t="shared" si="182"/>
        <v>#REF!</v>
      </c>
      <c r="I271" s="34" t="e">
        <f t="shared" si="183"/>
        <v>#REF!</v>
      </c>
      <c r="J271" s="35" t="e">
        <f t="shared" si="184"/>
        <v>#REF!</v>
      </c>
      <c r="K271" s="37" t="e">
        <f t="shared" si="185"/>
        <v>#REF!</v>
      </c>
      <c r="M271" s="46" t="e">
        <f t="shared" si="186"/>
        <v>#REF!</v>
      </c>
      <c r="N271" s="56" t="e">
        <f t="shared" si="187"/>
        <v>#REF!</v>
      </c>
      <c r="O271" s="37" t="e">
        <f t="shared" si="188"/>
        <v>#REF!</v>
      </c>
      <c r="P271" s="37" t="e">
        <f t="shared" si="189"/>
        <v>#REF!</v>
      </c>
      <c r="Q271" s="37" t="e">
        <f t="shared" si="189"/>
        <v>#REF!</v>
      </c>
      <c r="R271" s="37" t="e">
        <f t="shared" si="190"/>
        <v>#REF!</v>
      </c>
      <c r="S271" s="60" t="e">
        <f t="shared" si="190"/>
        <v>#REF!</v>
      </c>
      <c r="T271" s="37" t="e">
        <f t="shared" si="190"/>
        <v>#REF!</v>
      </c>
      <c r="U271" s="37" t="e">
        <f t="shared" si="194"/>
        <v>#REF!</v>
      </c>
      <c r="V271" s="37" t="e">
        <f t="shared" si="191"/>
        <v>#REF!</v>
      </c>
      <c r="W271" s="60" t="e">
        <f t="shared" si="175"/>
        <v>#REF!</v>
      </c>
      <c r="X271" s="60" t="e">
        <f t="shared" si="192"/>
        <v>#REF!</v>
      </c>
      <c r="Y271" s="60" t="e">
        <f t="shared" si="193"/>
        <v>#REF!</v>
      </c>
      <c r="Z271" s="60" t="e">
        <f t="shared" si="195"/>
        <v>#REF!</v>
      </c>
      <c r="AA271" s="37">
        <v>12848</v>
      </c>
    </row>
    <row r="272" spans="1:27" ht="15.75" thickBot="1">
      <c r="A272" s="22" t="s">
        <v>172</v>
      </c>
      <c r="B272" s="23">
        <v>1.6</v>
      </c>
      <c r="C272" s="23">
        <v>3.84</v>
      </c>
      <c r="D272" s="24">
        <v>1480</v>
      </c>
      <c r="E272" s="21" t="e">
        <f>ROUND(PRODUCT(D272,#REF!),0)</f>
        <v>#REF!</v>
      </c>
      <c r="G272" s="29" t="e">
        <f t="shared" si="181"/>
        <v>#REF!</v>
      </c>
      <c r="H272" s="32" t="e">
        <f t="shared" si="182"/>
        <v>#REF!</v>
      </c>
      <c r="I272" s="34" t="e">
        <f t="shared" si="183"/>
        <v>#REF!</v>
      </c>
      <c r="J272" s="35" t="e">
        <f t="shared" si="184"/>
        <v>#REF!</v>
      </c>
      <c r="K272" s="37" t="e">
        <f t="shared" si="185"/>
        <v>#REF!</v>
      </c>
      <c r="M272" s="47" t="e">
        <f t="shared" si="186"/>
        <v>#REF!</v>
      </c>
      <c r="N272" s="57" t="e">
        <f t="shared" si="187"/>
        <v>#REF!</v>
      </c>
      <c r="O272" s="37" t="e">
        <f t="shared" si="188"/>
        <v>#REF!</v>
      </c>
      <c r="P272" s="37" t="e">
        <f t="shared" si="189"/>
        <v>#REF!</v>
      </c>
      <c r="Q272" s="37" t="e">
        <f t="shared" si="189"/>
        <v>#REF!</v>
      </c>
      <c r="R272" s="37" t="e">
        <f t="shared" si="190"/>
        <v>#REF!</v>
      </c>
      <c r="S272" s="60" t="e">
        <f t="shared" si="190"/>
        <v>#REF!</v>
      </c>
      <c r="T272" s="37" t="e">
        <f t="shared" si="190"/>
        <v>#REF!</v>
      </c>
      <c r="U272" s="37" t="e">
        <f t="shared" si="194"/>
        <v>#REF!</v>
      </c>
      <c r="V272" s="37">
        <v>9275</v>
      </c>
      <c r="W272" s="60">
        <f t="shared" si="175"/>
        <v>10203</v>
      </c>
      <c r="X272" s="60">
        <f t="shared" si="192"/>
        <v>10917</v>
      </c>
      <c r="Y272" s="60">
        <f t="shared" si="193"/>
        <v>10371</v>
      </c>
      <c r="Z272" s="60">
        <f t="shared" si="195"/>
        <v>8815</v>
      </c>
      <c r="AA272" s="37">
        <v>14194</v>
      </c>
    </row>
  </sheetData>
  <mergeCells count="24">
    <mergeCell ref="B83:AA83"/>
    <mergeCell ref="A185:D185"/>
    <mergeCell ref="A170:D170"/>
    <mergeCell ref="A175:D175"/>
    <mergeCell ref="A178:D178"/>
    <mergeCell ref="A152:D152"/>
    <mergeCell ref="A165:D165"/>
    <mergeCell ref="A117:D117"/>
    <mergeCell ref="A121:D121"/>
    <mergeCell ref="A132:D132"/>
    <mergeCell ref="A85:D85"/>
    <mergeCell ref="A108:D108"/>
    <mergeCell ref="A138:D138"/>
    <mergeCell ref="A251:D251"/>
    <mergeCell ref="A198:D198"/>
    <mergeCell ref="A192:D192"/>
    <mergeCell ref="A188:D188"/>
    <mergeCell ref="A228:D228"/>
    <mergeCell ref="A76:D76"/>
    <mergeCell ref="A2:D2"/>
    <mergeCell ref="A6:D6"/>
    <mergeCell ref="A13:D13"/>
    <mergeCell ref="A52:D52"/>
    <mergeCell ref="A18:D18"/>
  </mergeCells>
  <phoneticPr fontId="15" type="noConversion"/>
  <pageMargins left="0.78740157480314965" right="0.78740157480314965" top="0.59055118110236227" bottom="0.59055118110236227" header="0.31496062992125984" footer="0.31496062992125984"/>
  <pageSetup paperSize="9" orientation="portrait" r:id="rId1"/>
  <headerFooter alignWithMargins="0">
    <oddHeader xml:space="preserve">&amp;C&amp;F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 ж.б</vt:lpstr>
      <vt:lpstr>Сборный ж.бет</vt:lpstr>
      <vt:lpstr>'Сборный ж.бет'!Заголовки_для_печати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2016-07-04T09:39:04Z</cp:lastPrinted>
  <dcterms:created xsi:type="dcterms:W3CDTF">2005-12-01T11:20:02Z</dcterms:created>
  <dcterms:modified xsi:type="dcterms:W3CDTF">2016-07-04T09:39:33Z</dcterms:modified>
</cp:coreProperties>
</file>